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1910" windowHeight="5655" activeTab="5"/>
  </bookViews>
  <sheets>
    <sheet name="51К" sheetId="1" r:id="rId1"/>
    <sheet name="52К" sheetId="13" r:id="rId2"/>
    <sheet name="53К" sheetId="14" r:id="rId3"/>
    <sheet name="54К" sheetId="15" r:id="rId4"/>
    <sheet name="вечерники" sheetId="12" r:id="rId5"/>
    <sheet name="итого" sheetId="17" r:id="rId6"/>
  </sheets>
  <calcPr calcId="144525"/>
</workbook>
</file>

<file path=xl/calcChain.xml><?xml version="1.0" encoding="utf-8"?>
<calcChain xmlns="http://schemas.openxmlformats.org/spreadsheetml/2006/main">
  <c r="D18" i="15" l="1"/>
  <c r="D19" i="15"/>
  <c r="D20" i="15"/>
  <c r="D21" i="15"/>
  <c r="D22" i="15"/>
  <c r="D23" i="15"/>
  <c r="D24" i="15"/>
  <c r="D25" i="15"/>
  <c r="D26" i="15"/>
  <c r="D17" i="15"/>
  <c r="D5" i="15"/>
  <c r="D6" i="15"/>
  <c r="D7" i="15"/>
  <c r="D8" i="15"/>
  <c r="D9" i="15"/>
  <c r="D10" i="15"/>
  <c r="D11" i="15"/>
  <c r="D12" i="15"/>
  <c r="D13" i="15"/>
  <c r="D14" i="15"/>
  <c r="D15" i="15"/>
  <c r="D16" i="15"/>
  <c r="D4" i="15"/>
  <c r="O8" i="14" l="1"/>
  <c r="O5" i="14"/>
  <c r="L10" i="15"/>
  <c r="M19" i="1"/>
  <c r="M15" i="1"/>
  <c r="M22" i="1"/>
  <c r="L25" i="1" l="1"/>
  <c r="L18" i="1"/>
  <c r="L19" i="1"/>
  <c r="L15" i="1"/>
  <c r="L22" i="1"/>
  <c r="P18" i="15"/>
  <c r="P19" i="15"/>
  <c r="P20" i="15"/>
  <c r="P21" i="15"/>
  <c r="P22" i="15"/>
  <c r="P23" i="15"/>
  <c r="P24" i="15"/>
  <c r="P25" i="15"/>
  <c r="P26" i="15"/>
  <c r="P17" i="15"/>
  <c r="P5" i="15"/>
  <c r="P6" i="15"/>
  <c r="P7" i="15"/>
  <c r="P8" i="15"/>
  <c r="P9" i="15"/>
  <c r="P10" i="15"/>
  <c r="P11" i="15"/>
  <c r="P12" i="15"/>
  <c r="P13" i="15"/>
  <c r="P14" i="15"/>
  <c r="P15" i="15"/>
  <c r="P16" i="15"/>
  <c r="P4" i="15"/>
  <c r="P15" i="14"/>
  <c r="P16" i="14"/>
  <c r="P17" i="14"/>
  <c r="P18" i="14"/>
  <c r="P19" i="14"/>
  <c r="P20" i="14"/>
  <c r="P21" i="14"/>
  <c r="P22" i="14"/>
  <c r="P23" i="14"/>
  <c r="P14" i="14"/>
  <c r="P5" i="14"/>
  <c r="P6" i="14"/>
  <c r="P7" i="14"/>
  <c r="P8" i="14"/>
  <c r="P9" i="14"/>
  <c r="P10" i="14"/>
  <c r="P11" i="14"/>
  <c r="P12" i="14"/>
  <c r="P13" i="14"/>
  <c r="P4" i="14"/>
  <c r="P15" i="13"/>
  <c r="P16" i="13"/>
  <c r="P17" i="13"/>
  <c r="P18" i="13"/>
  <c r="P19" i="13"/>
  <c r="P20" i="13"/>
  <c r="P21" i="13"/>
  <c r="P22" i="13"/>
  <c r="P23" i="13"/>
  <c r="P24" i="13"/>
  <c r="P14" i="13"/>
  <c r="P5" i="13"/>
  <c r="P6" i="13"/>
  <c r="P7" i="13"/>
  <c r="P8" i="13"/>
  <c r="P9" i="13"/>
  <c r="P10" i="13"/>
  <c r="P11" i="13"/>
  <c r="P12" i="13"/>
  <c r="P13" i="13"/>
  <c r="P4" i="13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5" i="1"/>
  <c r="P5" i="1"/>
  <c r="P6" i="1"/>
  <c r="P7" i="1"/>
  <c r="P8" i="1"/>
  <c r="P9" i="1"/>
  <c r="P10" i="1"/>
  <c r="P11" i="1"/>
  <c r="P12" i="1"/>
  <c r="P13" i="1"/>
  <c r="P14" i="1"/>
  <c r="P4" i="1"/>
  <c r="D5" i="14" l="1"/>
  <c r="D6" i="14"/>
  <c r="D7" i="14"/>
  <c r="D8" i="14"/>
  <c r="D9" i="14"/>
  <c r="D10" i="14"/>
  <c r="D11" i="14"/>
  <c r="D12" i="14"/>
  <c r="D13" i="14"/>
  <c r="D4" i="14"/>
  <c r="D5" i="13"/>
  <c r="D6" i="13"/>
  <c r="D7" i="13"/>
  <c r="D8" i="13"/>
  <c r="D9" i="13"/>
  <c r="D10" i="13"/>
  <c r="D11" i="13"/>
  <c r="D12" i="13"/>
  <c r="D13" i="13"/>
  <c r="D4" i="13"/>
  <c r="D5" i="1"/>
  <c r="D6" i="1"/>
  <c r="D7" i="1"/>
  <c r="D8" i="1"/>
  <c r="D9" i="1"/>
  <c r="D10" i="1"/>
  <c r="D11" i="1"/>
  <c r="D12" i="1"/>
  <c r="D13" i="1"/>
  <c r="D14" i="1"/>
  <c r="D4" i="1"/>
  <c r="D15" i="14" l="1"/>
  <c r="D16" i="14"/>
  <c r="D17" i="14"/>
  <c r="D18" i="14"/>
  <c r="D19" i="14"/>
  <c r="D20" i="14"/>
  <c r="D21" i="14"/>
  <c r="D22" i="14"/>
  <c r="D23" i="14"/>
  <c r="D14" i="14"/>
  <c r="D15" i="13"/>
  <c r="D16" i="13"/>
  <c r="D17" i="13"/>
  <c r="D18" i="13"/>
  <c r="D19" i="13"/>
  <c r="D20" i="13"/>
  <c r="D21" i="13"/>
  <c r="D22" i="13"/>
  <c r="D23" i="13"/>
  <c r="D24" i="13"/>
  <c r="D31" i="17" s="1"/>
  <c r="D14" i="13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M81" i="17"/>
  <c r="M78" i="17"/>
  <c r="M73" i="17"/>
  <c r="M52" i="17"/>
  <c r="M59" i="17"/>
  <c r="M68" i="17"/>
  <c r="M2" i="17"/>
  <c r="M54" i="17"/>
  <c r="M61" i="17"/>
  <c r="M17" i="17"/>
  <c r="M63" i="17"/>
  <c r="M88" i="17"/>
  <c r="M89" i="17"/>
  <c r="M82" i="17"/>
  <c r="M86" i="17"/>
  <c r="M87" i="17"/>
  <c r="M70" i="17"/>
  <c r="M80" i="17"/>
  <c r="M90" i="17"/>
  <c r="M72" i="17"/>
  <c r="M85" i="17"/>
  <c r="M65" i="17"/>
  <c r="M5" i="17"/>
  <c r="M16" i="17"/>
  <c r="M30" i="17"/>
  <c r="M35" i="17"/>
  <c r="M60" i="17"/>
  <c r="M12" i="17"/>
  <c r="M32" i="17"/>
  <c r="M24" i="17"/>
  <c r="M15" i="17"/>
  <c r="M79" i="17"/>
  <c r="M13" i="17"/>
  <c r="M76" i="17"/>
  <c r="M19" i="17"/>
  <c r="M53" i="17"/>
  <c r="M29" i="17"/>
  <c r="M41" i="17"/>
  <c r="M74" i="17"/>
  <c r="M45" i="17"/>
  <c r="M27" i="17"/>
  <c r="M28" i="17"/>
  <c r="M18" i="17"/>
  <c r="M9" i="17"/>
  <c r="M31" i="17"/>
  <c r="M62" i="17"/>
  <c r="M3" i="17"/>
  <c r="M20" i="17"/>
  <c r="M14" i="17"/>
  <c r="M8" i="17"/>
  <c r="M21" i="17"/>
  <c r="M7" i="17"/>
  <c r="M71" i="17"/>
  <c r="M4" i="17"/>
  <c r="M75" i="17"/>
  <c r="M11" i="17"/>
  <c r="M57" i="17"/>
  <c r="M58" i="17"/>
  <c r="M38" i="17"/>
  <c r="M34" i="17"/>
  <c r="M23" i="17"/>
  <c r="M22" i="17"/>
  <c r="M6" i="17"/>
  <c r="M10" i="17"/>
  <c r="M46" i="17"/>
  <c r="M56" i="17"/>
  <c r="M77" i="17"/>
  <c r="M69" i="17"/>
  <c r="M49" i="17"/>
  <c r="M83" i="17"/>
  <c r="M25" i="17"/>
  <c r="M84" i="17"/>
  <c r="M43" i="17"/>
  <c r="M42" i="17"/>
  <c r="M47" i="17"/>
  <c r="M51" i="17"/>
  <c r="M37" i="17"/>
  <c r="M50" i="17"/>
  <c r="M36" i="17"/>
  <c r="M33" i="17"/>
  <c r="M26" i="17"/>
  <c r="M48" i="17"/>
  <c r="M55" i="17"/>
  <c r="M64" i="17"/>
  <c r="M39" i="17"/>
  <c r="M40" i="17"/>
  <c r="M67" i="17"/>
  <c r="M44" i="17"/>
  <c r="M66" i="17"/>
  <c r="C87" i="17"/>
  <c r="C85" i="17"/>
  <c r="C84" i="17"/>
  <c r="C75" i="17"/>
  <c r="C77" i="17"/>
  <c r="C81" i="17"/>
  <c r="C72" i="17"/>
  <c r="C76" i="17"/>
  <c r="C78" i="17"/>
  <c r="C74" i="17"/>
  <c r="C79" i="17"/>
  <c r="C92" i="17"/>
  <c r="C93" i="17"/>
  <c r="C88" i="17"/>
  <c r="C90" i="17"/>
  <c r="C91" i="17"/>
  <c r="C82" i="17"/>
  <c r="C86" i="17"/>
  <c r="C94" i="17"/>
  <c r="C83" i="17"/>
  <c r="C89" i="17"/>
  <c r="C80" i="17"/>
  <c r="C73" i="17"/>
  <c r="C53" i="17"/>
  <c r="C59" i="17"/>
  <c r="C63" i="17"/>
  <c r="C67" i="17"/>
  <c r="C51" i="17"/>
  <c r="C62" i="17"/>
  <c r="C57" i="17"/>
  <c r="C54" i="17"/>
  <c r="C70" i="17"/>
  <c r="C52" i="17"/>
  <c r="C69" i="17"/>
  <c r="C56" i="17"/>
  <c r="C66" i="17"/>
  <c r="C61" i="17"/>
  <c r="C64" i="17"/>
  <c r="C68" i="17"/>
  <c r="C65" i="17"/>
  <c r="C58" i="17"/>
  <c r="C60" i="17"/>
  <c r="C55" i="17"/>
  <c r="C34" i="17"/>
  <c r="C42" i="17"/>
  <c r="C47" i="17"/>
  <c r="C29" i="17"/>
  <c r="C38" i="17"/>
  <c r="C37" i="17"/>
  <c r="C33" i="17"/>
  <c r="C39" i="17"/>
  <c r="C32" i="17"/>
  <c r="C48" i="17"/>
  <c r="C30" i="17"/>
  <c r="C49" i="17"/>
  <c r="C36" i="17"/>
  <c r="C45" i="17"/>
  <c r="C46" i="17"/>
  <c r="C44" i="17"/>
  <c r="C43" i="17"/>
  <c r="C41" i="17"/>
  <c r="C40" i="17"/>
  <c r="C31" i="17"/>
  <c r="C35" i="17"/>
  <c r="C13" i="17"/>
  <c r="C20" i="17"/>
  <c r="C25" i="17"/>
  <c r="C24" i="17"/>
  <c r="C15" i="17"/>
  <c r="C26" i="17"/>
  <c r="C3" i="17"/>
  <c r="C27" i="17"/>
  <c r="C11" i="17"/>
  <c r="C10" i="17"/>
  <c r="C14" i="17"/>
  <c r="C18" i="17"/>
  <c r="C7" i="17"/>
  <c r="C17" i="17"/>
  <c r="C6" i="17"/>
  <c r="C5" i="17"/>
  <c r="C4" i="17"/>
  <c r="C16" i="17"/>
  <c r="C19" i="17"/>
  <c r="C21" i="17"/>
  <c r="C8" i="17"/>
  <c r="C9" i="17"/>
  <c r="C23" i="17"/>
  <c r="C12" i="17"/>
  <c r="C22" i="17"/>
  <c r="N65" i="17"/>
  <c r="K26" i="15"/>
  <c r="P65" i="17"/>
  <c r="K24" i="13"/>
  <c r="P6" i="17"/>
  <c r="N23" i="17"/>
  <c r="K22" i="13"/>
  <c r="P23" i="17"/>
  <c r="N22" i="17"/>
  <c r="K23" i="13"/>
  <c r="O22" i="17" s="1"/>
  <c r="F40" i="17"/>
  <c r="N40" i="17"/>
  <c r="K26" i="1"/>
  <c r="O40" i="17" s="1"/>
  <c r="P40" i="17"/>
  <c r="D23" i="17"/>
  <c r="K27" i="1"/>
  <c r="O67" i="17" s="1"/>
  <c r="P67" i="17"/>
  <c r="N44" i="17"/>
  <c r="K28" i="1"/>
  <c r="O44" i="17" s="1"/>
  <c r="P44" i="17"/>
  <c r="O23" i="17" l="1"/>
  <c r="E41" i="17"/>
  <c r="F12" i="17"/>
  <c r="D40" i="17"/>
  <c r="E12" i="17"/>
  <c r="D41" i="17"/>
  <c r="E80" i="17"/>
  <c r="O65" i="17"/>
  <c r="E23" i="17"/>
  <c r="E31" i="17"/>
  <c r="O6" i="17"/>
  <c r="E9" i="17"/>
  <c r="E40" i="17"/>
  <c r="F80" i="17"/>
  <c r="F31" i="17"/>
  <c r="P22" i="17"/>
  <c r="F41" i="17"/>
  <c r="F23" i="17"/>
  <c r="F9" i="17"/>
  <c r="Q24" i="13"/>
  <c r="Q23" i="13"/>
  <c r="Q22" i="13"/>
  <c r="Q28" i="1"/>
  <c r="D9" i="17"/>
  <c r="D80" i="17"/>
  <c r="N67" i="17"/>
  <c r="N6" i="17"/>
  <c r="D12" i="17"/>
  <c r="Q26" i="1"/>
  <c r="Q27" i="1"/>
  <c r="Q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N24" i="14"/>
  <c r="M24" i="14"/>
  <c r="L24" i="14"/>
  <c r="K23" i="14"/>
  <c r="D60" i="17"/>
  <c r="K22" i="14"/>
  <c r="D58" i="17"/>
  <c r="K21" i="14"/>
  <c r="D65" i="17"/>
  <c r="K20" i="14"/>
  <c r="D68" i="17"/>
  <c r="K19" i="14"/>
  <c r="D64" i="17"/>
  <c r="K18" i="14"/>
  <c r="D61" i="17"/>
  <c r="K17" i="14"/>
  <c r="D66" i="17"/>
  <c r="K16" i="14"/>
  <c r="D56" i="17"/>
  <c r="K15" i="14"/>
  <c r="D69" i="17"/>
  <c r="K14" i="14"/>
  <c r="D52" i="17"/>
  <c r="K13" i="14"/>
  <c r="D70" i="17"/>
  <c r="K12" i="14"/>
  <c r="D54" i="17"/>
  <c r="K11" i="14"/>
  <c r="D57" i="17"/>
  <c r="K10" i="14"/>
  <c r="D62" i="17"/>
  <c r="K9" i="14"/>
  <c r="D51" i="17"/>
  <c r="K8" i="14"/>
  <c r="D67" i="17"/>
  <c r="K7" i="14"/>
  <c r="D63" i="17"/>
  <c r="K6" i="14"/>
  <c r="D59" i="17"/>
  <c r="K5" i="14"/>
  <c r="D53" i="17"/>
  <c r="K4" i="14"/>
  <c r="K21" i="13"/>
  <c r="D43" i="17"/>
  <c r="K20" i="13"/>
  <c r="D44" i="17"/>
  <c r="K19" i="13"/>
  <c r="D46" i="17"/>
  <c r="K18" i="13"/>
  <c r="D45" i="17"/>
  <c r="K17" i="13"/>
  <c r="D36" i="17"/>
  <c r="K16" i="13"/>
  <c r="D49" i="17"/>
  <c r="K15" i="13"/>
  <c r="D30" i="17"/>
  <c r="K14" i="13"/>
  <c r="D48" i="17"/>
  <c r="K13" i="13"/>
  <c r="D32" i="17"/>
  <c r="K12" i="13"/>
  <c r="D39" i="17"/>
  <c r="K11" i="13"/>
  <c r="D33" i="17"/>
  <c r="K10" i="13"/>
  <c r="D37" i="17"/>
  <c r="K9" i="13"/>
  <c r="D38" i="17"/>
  <c r="K8" i="13"/>
  <c r="D29" i="17"/>
  <c r="K7" i="13"/>
  <c r="D47" i="17"/>
  <c r="K6" i="13"/>
  <c r="D42" i="17"/>
  <c r="K5" i="13"/>
  <c r="D34" i="17"/>
  <c r="K4" i="13"/>
  <c r="F16" i="17" l="1"/>
  <c r="P48" i="17"/>
  <c r="F17" i="17"/>
  <c r="P50" i="17"/>
  <c r="P83" i="17"/>
  <c r="F26" i="17"/>
  <c r="F20" i="17"/>
  <c r="P56" i="17"/>
  <c r="O62" i="17"/>
  <c r="E47" i="17"/>
  <c r="O8" i="17"/>
  <c r="E33" i="17"/>
  <c r="F39" i="17"/>
  <c r="P21" i="17"/>
  <c r="E30" i="17"/>
  <c r="O4" i="17"/>
  <c r="E46" i="17"/>
  <c r="O58" i="17"/>
  <c r="P38" i="17"/>
  <c r="F44" i="17"/>
  <c r="O16" i="17"/>
  <c r="E53" i="17"/>
  <c r="O12" i="17"/>
  <c r="E51" i="17"/>
  <c r="P32" i="17"/>
  <c r="F62" i="17"/>
  <c r="O79" i="17"/>
  <c r="E70" i="17"/>
  <c r="O53" i="17"/>
  <c r="E66" i="17"/>
  <c r="O45" i="17"/>
  <c r="E65" i="17"/>
  <c r="F58" i="17"/>
  <c r="P27" i="17"/>
  <c r="O5" i="17"/>
  <c r="E73" i="17"/>
  <c r="F87" i="17"/>
  <c r="P81" i="17"/>
  <c r="E75" i="17"/>
  <c r="O52" i="17"/>
  <c r="E76" i="17"/>
  <c r="O54" i="17"/>
  <c r="E92" i="17"/>
  <c r="O88" i="17"/>
  <c r="F93" i="17"/>
  <c r="P89" i="17"/>
  <c r="E91" i="17"/>
  <c r="O87" i="17"/>
  <c r="E83" i="17"/>
  <c r="O72" i="17"/>
  <c r="F89" i="17"/>
  <c r="P85" i="17"/>
  <c r="O31" i="17"/>
  <c r="E42" i="17"/>
  <c r="O14" i="17"/>
  <c r="E37" i="17"/>
  <c r="O71" i="17"/>
  <c r="E48" i="17"/>
  <c r="O57" i="17"/>
  <c r="E45" i="17"/>
  <c r="O18" i="17"/>
  <c r="E55" i="17"/>
  <c r="O60" i="17"/>
  <c r="E67" i="17"/>
  <c r="O15" i="17"/>
  <c r="E54" i="17"/>
  <c r="P79" i="17"/>
  <c r="F70" i="17"/>
  <c r="O19" i="17"/>
  <c r="E56" i="17"/>
  <c r="O74" i="17"/>
  <c r="E68" i="17"/>
  <c r="P45" i="17"/>
  <c r="F65" i="17"/>
  <c r="E84" i="17"/>
  <c r="O73" i="17"/>
  <c r="O2" i="17"/>
  <c r="E72" i="17"/>
  <c r="O63" i="17"/>
  <c r="E79" i="17"/>
  <c r="P88" i="17"/>
  <c r="F92" i="17"/>
  <c r="O86" i="17"/>
  <c r="E90" i="17"/>
  <c r="P87" i="17"/>
  <c r="F91" i="17"/>
  <c r="E94" i="17"/>
  <c r="O90" i="17"/>
  <c r="F83" i="17"/>
  <c r="P72" i="17"/>
  <c r="Q44" i="17"/>
  <c r="G12" i="17"/>
  <c r="P64" i="17"/>
  <c r="F21" i="17"/>
  <c r="P84" i="17"/>
  <c r="F27" i="17"/>
  <c r="E34" i="17"/>
  <c r="O9" i="17"/>
  <c r="P31" i="17"/>
  <c r="F42" i="17"/>
  <c r="O20" i="17"/>
  <c r="E38" i="17"/>
  <c r="E32" i="17"/>
  <c r="O7" i="17"/>
  <c r="E36" i="17"/>
  <c r="O11" i="17"/>
  <c r="O34" i="17"/>
  <c r="E43" i="17"/>
  <c r="E63" i="17"/>
  <c r="O35" i="17"/>
  <c r="F67" i="17"/>
  <c r="P60" i="17"/>
  <c r="E57" i="17"/>
  <c r="O24" i="17"/>
  <c r="O76" i="17"/>
  <c r="E69" i="17"/>
  <c r="E64" i="17"/>
  <c r="O41" i="17"/>
  <c r="F68" i="17"/>
  <c r="P74" i="17"/>
  <c r="O28" i="17"/>
  <c r="E60" i="17"/>
  <c r="E85" i="17"/>
  <c r="O78" i="17"/>
  <c r="F84" i="17"/>
  <c r="P73" i="17"/>
  <c r="E81" i="17"/>
  <c r="O68" i="17"/>
  <c r="E74" i="17"/>
  <c r="O17" i="17"/>
  <c r="F79" i="17"/>
  <c r="P63" i="17"/>
  <c r="E88" i="17"/>
  <c r="O82" i="17"/>
  <c r="F90" i="17"/>
  <c r="P86" i="17"/>
  <c r="E86" i="17"/>
  <c r="O80" i="17"/>
  <c r="F94" i="17"/>
  <c r="P90" i="17"/>
  <c r="P36" i="17"/>
  <c r="F6" i="17"/>
  <c r="P47" i="17"/>
  <c r="F14" i="17"/>
  <c r="O10" i="17"/>
  <c r="E35" i="17"/>
  <c r="E29" i="17"/>
  <c r="O3" i="17"/>
  <c r="E39" i="17"/>
  <c r="O21" i="17"/>
  <c r="O75" i="17"/>
  <c r="E49" i="17"/>
  <c r="O38" i="17"/>
  <c r="E44" i="17"/>
  <c r="O30" i="17"/>
  <c r="E59" i="17"/>
  <c r="O32" i="17"/>
  <c r="E62" i="17"/>
  <c r="O13" i="17"/>
  <c r="E52" i="17"/>
  <c r="F69" i="17"/>
  <c r="P76" i="17"/>
  <c r="O29" i="17"/>
  <c r="E61" i="17"/>
  <c r="O27" i="17"/>
  <c r="E58" i="17"/>
  <c r="F60" i="17"/>
  <c r="P28" i="17"/>
  <c r="O81" i="17"/>
  <c r="E87" i="17"/>
  <c r="P78" i="17"/>
  <c r="F85" i="17"/>
  <c r="E77" i="17"/>
  <c r="O59" i="17"/>
  <c r="E78" i="17"/>
  <c r="O61" i="17"/>
  <c r="E93" i="17"/>
  <c r="O89" i="17"/>
  <c r="F88" i="17"/>
  <c r="P82" i="17"/>
  <c r="E82" i="17"/>
  <c r="O70" i="17"/>
  <c r="P80" i="17"/>
  <c r="F86" i="17"/>
  <c r="O85" i="17"/>
  <c r="E89" i="17"/>
  <c r="F74" i="17"/>
  <c r="P17" i="17"/>
  <c r="G80" i="17"/>
  <c r="Q65" i="17"/>
  <c r="P61" i="17"/>
  <c r="F78" i="17"/>
  <c r="F76" i="17"/>
  <c r="P54" i="17"/>
  <c r="P2" i="17"/>
  <c r="F72" i="17"/>
  <c r="P70" i="17"/>
  <c r="F82" i="17"/>
  <c r="F81" i="17"/>
  <c r="P68" i="17"/>
  <c r="P59" i="17"/>
  <c r="F77" i="17"/>
  <c r="F75" i="17"/>
  <c r="P52" i="17"/>
  <c r="P5" i="17"/>
  <c r="F73" i="17"/>
  <c r="P15" i="17"/>
  <c r="F54" i="17"/>
  <c r="P24" i="17"/>
  <c r="F57" i="17"/>
  <c r="P12" i="17"/>
  <c r="F51" i="17"/>
  <c r="P41" i="17"/>
  <c r="F64" i="17"/>
  <c r="P29" i="17"/>
  <c r="F61" i="17"/>
  <c r="P53" i="17"/>
  <c r="F66" i="17"/>
  <c r="P35" i="17"/>
  <c r="F63" i="17"/>
  <c r="P30" i="17"/>
  <c r="F59" i="17"/>
  <c r="P16" i="17"/>
  <c r="F53" i="17"/>
  <c r="P19" i="17"/>
  <c r="F56" i="17"/>
  <c r="P18" i="17"/>
  <c r="F55" i="17"/>
  <c r="P13" i="17"/>
  <c r="F52" i="17"/>
  <c r="Q6" i="17"/>
  <c r="G31" i="17"/>
  <c r="F32" i="17"/>
  <c r="P7" i="17"/>
  <c r="F33" i="17"/>
  <c r="P8" i="17"/>
  <c r="Q22" i="17"/>
  <c r="G40" i="17"/>
  <c r="Q23" i="17"/>
  <c r="G41" i="17"/>
  <c r="P14" i="17"/>
  <c r="F37" i="17"/>
  <c r="F43" i="17"/>
  <c r="P34" i="17"/>
  <c r="F38" i="17"/>
  <c r="P20" i="17"/>
  <c r="P3" i="17"/>
  <c r="F29" i="17"/>
  <c r="F46" i="17"/>
  <c r="P58" i="17"/>
  <c r="P57" i="17"/>
  <c r="F45" i="17"/>
  <c r="F36" i="17"/>
  <c r="P11" i="17"/>
  <c r="F47" i="17"/>
  <c r="P62" i="17"/>
  <c r="P75" i="17"/>
  <c r="F49" i="17"/>
  <c r="F30" i="17"/>
  <c r="P4" i="17"/>
  <c r="P71" i="17"/>
  <c r="F48" i="17"/>
  <c r="F34" i="17"/>
  <c r="P9" i="17"/>
  <c r="P10" i="17"/>
  <c r="F35" i="17"/>
  <c r="P42" i="17"/>
  <c r="F10" i="17"/>
  <c r="P43" i="17"/>
  <c r="F11" i="17"/>
  <c r="Q67" i="17"/>
  <c r="G23" i="17"/>
  <c r="P25" i="17"/>
  <c r="F3" i="17"/>
  <c r="Q40" i="17"/>
  <c r="G9" i="17"/>
  <c r="P39" i="17"/>
  <c r="F8" i="17"/>
  <c r="P55" i="17"/>
  <c r="F19" i="17"/>
  <c r="P49" i="17"/>
  <c r="F15" i="17"/>
  <c r="P26" i="17"/>
  <c r="F4" i="17"/>
  <c r="P33" i="17"/>
  <c r="F5" i="17"/>
  <c r="P69" i="17"/>
  <c r="F24" i="17"/>
  <c r="P37" i="17"/>
  <c r="F7" i="17"/>
  <c r="P77" i="17"/>
  <c r="F25" i="17"/>
  <c r="P51" i="17"/>
  <c r="F18" i="17"/>
  <c r="P46" i="17"/>
  <c r="F13" i="17"/>
  <c r="P66" i="17"/>
  <c r="F22" i="17"/>
  <c r="Q10" i="14"/>
  <c r="Q6" i="14"/>
  <c r="Q4" i="13"/>
  <c r="N64" i="17"/>
  <c r="D21" i="17"/>
  <c r="D14" i="17"/>
  <c r="N47" i="17"/>
  <c r="N39" i="17"/>
  <c r="D8" i="17"/>
  <c r="N26" i="17"/>
  <c r="D4" i="17"/>
  <c r="N37" i="17"/>
  <c r="D7" i="17"/>
  <c r="N43" i="17"/>
  <c r="D11" i="17"/>
  <c r="N49" i="17"/>
  <c r="D15" i="17"/>
  <c r="N46" i="17"/>
  <c r="D13" i="17"/>
  <c r="N62" i="17"/>
  <c r="N8" i="17"/>
  <c r="N4" i="17"/>
  <c r="N58" i="17"/>
  <c r="N16" i="17"/>
  <c r="N12" i="17"/>
  <c r="N79" i="17"/>
  <c r="N53" i="17"/>
  <c r="N45" i="17"/>
  <c r="N5" i="17"/>
  <c r="D73" i="17"/>
  <c r="N52" i="17"/>
  <c r="D75" i="17"/>
  <c r="N54" i="17"/>
  <c r="D76" i="17"/>
  <c r="N88" i="17"/>
  <c r="D92" i="17"/>
  <c r="N87" i="17"/>
  <c r="D91" i="17"/>
  <c r="N72" i="17"/>
  <c r="D83" i="17"/>
  <c r="N51" i="17"/>
  <c r="D18" i="17"/>
  <c r="N84" i="17"/>
  <c r="D27" i="17"/>
  <c r="N69" i="17"/>
  <c r="D24" i="17"/>
  <c r="N31" i="17"/>
  <c r="N14" i="17"/>
  <c r="N71" i="17"/>
  <c r="N57" i="17"/>
  <c r="N18" i="17"/>
  <c r="D55" i="17"/>
  <c r="N60" i="17"/>
  <c r="N15" i="17"/>
  <c r="Q14" i="14"/>
  <c r="N19" i="17"/>
  <c r="N74" i="17"/>
  <c r="D84" i="17"/>
  <c r="N73" i="17"/>
  <c r="D72" i="17"/>
  <c r="N2" i="17"/>
  <c r="D79" i="17"/>
  <c r="N63" i="17"/>
  <c r="D90" i="17"/>
  <c r="N86" i="17"/>
  <c r="D94" i="17"/>
  <c r="N90" i="17"/>
  <c r="D19" i="17"/>
  <c r="N55" i="17"/>
  <c r="D3" i="17"/>
  <c r="N25" i="17"/>
  <c r="D25" i="17"/>
  <c r="N77" i="17"/>
  <c r="N9" i="17"/>
  <c r="Q7" i="13"/>
  <c r="N20" i="17"/>
  <c r="Q11" i="13"/>
  <c r="N7" i="17"/>
  <c r="Q15" i="13"/>
  <c r="N11" i="17"/>
  <c r="Q19" i="13"/>
  <c r="N34" i="17"/>
  <c r="N35" i="17"/>
  <c r="N24" i="17"/>
  <c r="N76" i="17"/>
  <c r="N41" i="17"/>
  <c r="N28" i="17"/>
  <c r="Q4" i="15"/>
  <c r="N78" i="17"/>
  <c r="D85" i="17"/>
  <c r="Q8" i="15"/>
  <c r="N68" i="17"/>
  <c r="D81" i="17"/>
  <c r="Q12" i="15"/>
  <c r="N17" i="17"/>
  <c r="D74" i="17"/>
  <c r="Q16" i="15"/>
  <c r="N82" i="17"/>
  <c r="D88" i="17"/>
  <c r="Q20" i="15"/>
  <c r="N80" i="17"/>
  <c r="D86" i="17"/>
  <c r="Q24" i="15"/>
  <c r="N33" i="17"/>
  <c r="D5" i="17"/>
  <c r="D6" i="17"/>
  <c r="N36" i="17"/>
  <c r="D22" i="17"/>
  <c r="N66" i="17"/>
  <c r="N48" i="17"/>
  <c r="D16" i="17"/>
  <c r="N50" i="17"/>
  <c r="D17" i="17"/>
  <c r="N42" i="17"/>
  <c r="D10" i="17"/>
  <c r="N83" i="17"/>
  <c r="D26" i="17"/>
  <c r="N56" i="17"/>
  <c r="D20" i="17"/>
  <c r="N10" i="17"/>
  <c r="D35" i="17"/>
  <c r="N3" i="17"/>
  <c r="N21" i="17"/>
  <c r="N75" i="17"/>
  <c r="N38" i="17"/>
  <c r="N30" i="17"/>
  <c r="N32" i="17"/>
  <c r="N13" i="17"/>
  <c r="N29" i="17"/>
  <c r="N27" i="17"/>
  <c r="N81" i="17"/>
  <c r="D87" i="17"/>
  <c r="Q7" i="15"/>
  <c r="N59" i="17"/>
  <c r="D77" i="17"/>
  <c r="Q11" i="15"/>
  <c r="N61" i="17"/>
  <c r="D78" i="17"/>
  <c r="Q15" i="15"/>
  <c r="N89" i="17"/>
  <c r="D93" i="17"/>
  <c r="Q19" i="15"/>
  <c r="N70" i="17"/>
  <c r="D82" i="17"/>
  <c r="Q23" i="15"/>
  <c r="N85" i="17"/>
  <c r="D89" i="17"/>
  <c r="Q5" i="15"/>
  <c r="Q9" i="15"/>
  <c r="Q13" i="15"/>
  <c r="Q17" i="15"/>
  <c r="Q21" i="15"/>
  <c r="Q25" i="15"/>
  <c r="Q6" i="15"/>
  <c r="Q10" i="15"/>
  <c r="Q14" i="15"/>
  <c r="Q18" i="15"/>
  <c r="Q22" i="15"/>
  <c r="Q7" i="14"/>
  <c r="Q11" i="14"/>
  <c r="Q15" i="14"/>
  <c r="Q19" i="14"/>
  <c r="Q23" i="14"/>
  <c r="Q18" i="14"/>
  <c r="Q22" i="14"/>
  <c r="Q5" i="14"/>
  <c r="Q9" i="14"/>
  <c r="Q13" i="14"/>
  <c r="Q17" i="14"/>
  <c r="Q21" i="14"/>
  <c r="Q4" i="14"/>
  <c r="Q8" i="14"/>
  <c r="Q12" i="14"/>
  <c r="Q16" i="14"/>
  <c r="Q20" i="14"/>
  <c r="Q6" i="13"/>
  <c r="Q5" i="13"/>
  <c r="Q9" i="13"/>
  <c r="Q13" i="13"/>
  <c r="Q17" i="13"/>
  <c r="Q21" i="13"/>
  <c r="Q8" i="13"/>
  <c r="Q12" i="13"/>
  <c r="Q16" i="13"/>
  <c r="Q20" i="13"/>
  <c r="Q10" i="13"/>
  <c r="Q14" i="13"/>
  <c r="Q18" i="13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4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Q45" i="17" l="1"/>
  <c r="G65" i="17"/>
  <c r="G86" i="17"/>
  <c r="Q80" i="17"/>
  <c r="G85" i="17"/>
  <c r="Q78" i="17"/>
  <c r="G90" i="17"/>
  <c r="Q86" i="17"/>
  <c r="G44" i="17"/>
  <c r="Q38" i="17"/>
  <c r="Q27" i="17"/>
  <c r="G58" i="17"/>
  <c r="G69" i="17"/>
  <c r="Q76" i="17"/>
  <c r="G88" i="17"/>
  <c r="Q82" i="17"/>
  <c r="G89" i="17"/>
  <c r="Q85" i="17"/>
  <c r="Q90" i="17"/>
  <c r="G94" i="17"/>
  <c r="Q73" i="17"/>
  <c r="G84" i="17"/>
  <c r="G92" i="17"/>
  <c r="Q88" i="17"/>
  <c r="Q32" i="17"/>
  <c r="G62" i="17"/>
  <c r="Q31" i="17"/>
  <c r="G42" i="17"/>
  <c r="G67" i="17"/>
  <c r="Q60" i="17"/>
  <c r="Q79" i="17"/>
  <c r="G70" i="17"/>
  <c r="G87" i="17"/>
  <c r="Q81" i="17"/>
  <c r="G91" i="17"/>
  <c r="Q87" i="17"/>
  <c r="Q21" i="17"/>
  <c r="G39" i="17"/>
  <c r="G68" i="17"/>
  <c r="Q74" i="17"/>
  <c r="G60" i="17"/>
  <c r="Q28" i="17"/>
  <c r="Q89" i="17"/>
  <c r="G93" i="17"/>
  <c r="G79" i="17"/>
  <c r="Q63" i="17"/>
  <c r="G83" i="17"/>
  <c r="Q72" i="17"/>
  <c r="Q17" i="17"/>
  <c r="G74" i="17"/>
  <c r="G78" i="17"/>
  <c r="Q61" i="17"/>
  <c r="Q54" i="17"/>
  <c r="G76" i="17"/>
  <c r="G72" i="17"/>
  <c r="Q2" i="17"/>
  <c r="G82" i="17"/>
  <c r="Q70" i="17"/>
  <c r="Q68" i="17"/>
  <c r="G81" i="17"/>
  <c r="G77" i="17"/>
  <c r="Q59" i="17"/>
  <c r="Q52" i="17"/>
  <c r="G75" i="17"/>
  <c r="G73" i="17"/>
  <c r="Q5" i="17"/>
  <c r="G54" i="17"/>
  <c r="Q15" i="17"/>
  <c r="Q24" i="17"/>
  <c r="G57" i="17"/>
  <c r="Q12" i="17"/>
  <c r="G51" i="17"/>
  <c r="Q41" i="17"/>
  <c r="G64" i="17"/>
  <c r="G61" i="17"/>
  <c r="Q29" i="17"/>
  <c r="Q53" i="17"/>
  <c r="G66" i="17"/>
  <c r="Q35" i="17"/>
  <c r="G63" i="17"/>
  <c r="G59" i="17"/>
  <c r="Q30" i="17"/>
  <c r="Q16" i="17"/>
  <c r="G53" i="17"/>
  <c r="G56" i="17"/>
  <c r="Q19" i="17"/>
  <c r="Q18" i="17"/>
  <c r="G55" i="17"/>
  <c r="G52" i="17"/>
  <c r="Q13" i="17"/>
  <c r="Q7" i="17"/>
  <c r="G32" i="17"/>
  <c r="Q8" i="17"/>
  <c r="G33" i="17"/>
  <c r="Q14" i="17"/>
  <c r="G37" i="17"/>
  <c r="Q34" i="17"/>
  <c r="G43" i="17"/>
  <c r="Q20" i="17"/>
  <c r="G38" i="17"/>
  <c r="Q3" i="17"/>
  <c r="G29" i="17"/>
  <c r="Q58" i="17"/>
  <c r="G46" i="17"/>
  <c r="Q57" i="17"/>
  <c r="G45" i="17"/>
  <c r="Q11" i="17"/>
  <c r="G36" i="17"/>
  <c r="Q62" i="17"/>
  <c r="G47" i="17"/>
  <c r="Q75" i="17"/>
  <c r="G49" i="17"/>
  <c r="Q4" i="17"/>
  <c r="G30" i="17"/>
  <c r="Q71" i="17"/>
  <c r="G48" i="17"/>
  <c r="Q9" i="17"/>
  <c r="G34" i="17"/>
  <c r="Q10" i="17"/>
  <c r="G35" i="17"/>
  <c r="Q24" i="12"/>
  <c r="Q35" i="12"/>
  <c r="Q32" i="12"/>
  <c r="Q28" i="12"/>
  <c r="Q36" i="12"/>
  <c r="Q33" i="12"/>
  <c r="Q31" i="12"/>
  <c r="Q25" i="12"/>
  <c r="Q29" i="12"/>
  <c r="Q27" i="12"/>
  <c r="Q23" i="12"/>
  <c r="Q22" i="12"/>
  <c r="Q34" i="12"/>
  <c r="Q30" i="12"/>
  <c r="Q26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Q7" i="12" s="1"/>
  <c r="K6" i="12"/>
  <c r="K5" i="12"/>
  <c r="K4" i="12"/>
  <c r="Q11" i="12" l="1"/>
  <c r="Q15" i="12"/>
  <c r="Q6" i="12"/>
  <c r="Q10" i="12"/>
  <c r="Q14" i="12"/>
  <c r="Q18" i="12"/>
  <c r="Q4" i="12"/>
  <c r="Q8" i="12"/>
  <c r="Q12" i="12"/>
  <c r="Q19" i="12"/>
  <c r="Q5" i="12"/>
  <c r="Q9" i="12"/>
  <c r="Q13" i="12"/>
  <c r="Q16" i="12"/>
  <c r="Q20" i="12"/>
  <c r="Q21" i="12"/>
  <c r="Q17" i="12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4" i="1"/>
  <c r="O64" i="17" l="1"/>
  <c r="E21" i="17"/>
  <c r="O33" i="17"/>
  <c r="E5" i="17"/>
  <c r="O51" i="17"/>
  <c r="E18" i="17"/>
  <c r="O84" i="17"/>
  <c r="E27" i="17"/>
  <c r="O69" i="17"/>
  <c r="E24" i="17"/>
  <c r="O55" i="17"/>
  <c r="E19" i="17"/>
  <c r="O36" i="17"/>
  <c r="E6" i="17"/>
  <c r="O47" i="17"/>
  <c r="E14" i="17"/>
  <c r="E3" i="17"/>
  <c r="O25" i="17"/>
  <c r="O77" i="17"/>
  <c r="E25" i="17"/>
  <c r="O66" i="17"/>
  <c r="E22" i="17"/>
  <c r="O48" i="17"/>
  <c r="E16" i="17"/>
  <c r="O50" i="17"/>
  <c r="E17" i="17"/>
  <c r="O42" i="17"/>
  <c r="E10" i="17"/>
  <c r="O83" i="17"/>
  <c r="E26" i="17"/>
  <c r="O56" i="17"/>
  <c r="E20" i="17"/>
  <c r="O39" i="17"/>
  <c r="E8" i="17"/>
  <c r="O26" i="17"/>
  <c r="E4" i="17"/>
  <c r="O37" i="17"/>
  <c r="E7" i="17"/>
  <c r="E11" i="17"/>
  <c r="O43" i="17"/>
  <c r="E15" i="17"/>
  <c r="O49" i="17"/>
  <c r="O46" i="17"/>
  <c r="E13" i="17"/>
  <c r="Q23" i="1"/>
  <c r="Q13" i="1"/>
  <c r="Q17" i="1"/>
  <c r="Q5" i="1"/>
  <c r="Q9" i="1"/>
  <c r="Q15" i="1"/>
  <c r="Q10" i="1"/>
  <c r="Q7" i="1"/>
  <c r="Q16" i="1"/>
  <c r="Q8" i="1"/>
  <c r="Q14" i="1"/>
  <c r="Q11" i="1"/>
  <c r="Q6" i="1"/>
  <c r="Q12" i="1"/>
  <c r="Q25" i="1"/>
  <c r="Q24" i="1"/>
  <c r="Q21" i="1"/>
  <c r="Q20" i="1"/>
  <c r="Q18" i="1"/>
  <c r="Q22" i="1"/>
  <c r="Q19" i="1"/>
  <c r="Q4" i="1"/>
  <c r="Q64" i="17" l="1"/>
  <c r="G21" i="17"/>
  <c r="Q83" i="17"/>
  <c r="G26" i="17"/>
  <c r="Q48" i="17"/>
  <c r="G16" i="17"/>
  <c r="Q84" i="17"/>
  <c r="G27" i="17"/>
  <c r="G14" i="17"/>
  <c r="Q47" i="17"/>
  <c r="Q50" i="17"/>
  <c r="G17" i="17"/>
  <c r="G6" i="17"/>
  <c r="Q36" i="17"/>
  <c r="Q56" i="17"/>
  <c r="G20" i="17"/>
  <c r="Q42" i="17"/>
  <c r="G10" i="17"/>
  <c r="Q43" i="17"/>
  <c r="G11" i="17"/>
  <c r="Q25" i="17"/>
  <c r="G3" i="17"/>
  <c r="Q39" i="17"/>
  <c r="G8" i="17"/>
  <c r="Q55" i="17"/>
  <c r="G19" i="17"/>
  <c r="Q49" i="17"/>
  <c r="G15" i="17"/>
  <c r="Q26" i="17"/>
  <c r="G4" i="17"/>
  <c r="Q33" i="17"/>
  <c r="G5" i="17"/>
  <c r="Q69" i="17"/>
  <c r="G24" i="17"/>
  <c r="Q37" i="17"/>
  <c r="G7" i="17"/>
  <c r="Q77" i="17"/>
  <c r="G25" i="17"/>
  <c r="Q51" i="17"/>
  <c r="G18" i="17"/>
  <c r="Q46" i="17"/>
  <c r="G13" i="17"/>
  <c r="Q66" i="17"/>
  <c r="G22" i="17"/>
</calcChain>
</file>

<file path=xl/comments1.xml><?xml version="1.0" encoding="utf-8"?>
<comments xmlns="http://schemas.openxmlformats.org/spreadsheetml/2006/main">
  <authors>
    <author>Mosquites</author>
  </authors>
  <commentLis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Mosquites:</t>
        </r>
        <r>
          <rPr>
            <sz val="8"/>
            <color indexed="81"/>
            <rFont val="Tahoma"/>
            <family val="2"/>
            <charset val="204"/>
          </rPr>
          <t xml:space="preserve">
Первые 5 номеров рейтинга получают зачет.
Номера  с 6 по 20 сдают письменный зачет с 1 вопросом.
Номера  с 21 по 50 сдают письменный зачет с 3 вопросами.
Номера  с 51 и ниже сдают письменный зачет с 5 вопросами.</t>
        </r>
      </text>
    </comment>
  </commentList>
</comments>
</file>

<file path=xl/comments2.xml><?xml version="1.0" encoding="utf-8"?>
<comments xmlns="http://schemas.openxmlformats.org/spreadsheetml/2006/main">
  <authors>
    <author>Mosquites</author>
  </authors>
  <commentLis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Mosquites:</t>
        </r>
        <r>
          <rPr>
            <sz val="8"/>
            <color indexed="81"/>
            <rFont val="Tahoma"/>
            <family val="2"/>
            <charset val="204"/>
          </rPr>
          <t xml:space="preserve">
Первые 5 номеров рейтинга получают зачет.
Номера  с 6 по 20 сдают письменный зачет с 1 вопросом.
Номера  с 21 по 50 сдают письменный зачет с 3 вопросами.
Номера  с 51 и ниже сдают письменный зачет с 5 вопросами.</t>
        </r>
      </text>
    </comment>
  </commentList>
</comments>
</file>

<file path=xl/comments3.xml><?xml version="1.0" encoding="utf-8"?>
<comments xmlns="http://schemas.openxmlformats.org/spreadsheetml/2006/main">
  <authors>
    <author>Mosquites</author>
  </authors>
  <commentLis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Mosquites:</t>
        </r>
        <r>
          <rPr>
            <sz val="8"/>
            <color indexed="81"/>
            <rFont val="Tahoma"/>
            <family val="2"/>
            <charset val="204"/>
          </rPr>
          <t xml:space="preserve">
Первые 5 номеров рейтинга получают зачет.
Номера  с 6 по 20 сдают письменный зачет с 1 вопросом.
Номера  с 21 по 50 сдают письменный зачет с 3 вопросами.
Номера  с 51 и ниже сдают письменный зачет с 5 вопросами.</t>
        </r>
      </text>
    </comment>
  </commentList>
</comments>
</file>

<file path=xl/comments4.xml><?xml version="1.0" encoding="utf-8"?>
<comments xmlns="http://schemas.openxmlformats.org/spreadsheetml/2006/main">
  <authors>
    <author>Mosquites</author>
  </authors>
  <commentLis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Mosquites:</t>
        </r>
        <r>
          <rPr>
            <sz val="8"/>
            <color indexed="81"/>
            <rFont val="Tahoma"/>
            <family val="2"/>
            <charset val="204"/>
          </rPr>
          <t xml:space="preserve">
Первые 5 номеров рейтинга получают зачет.
Номера  с 6 по 20 сдают письменный зачет с 1 вопросом.
Номера  с 21 по 50 сдают письменный зачет с 3 вопросами.
Номера  с 51 и ниже сдают письменный зачет с 5 вопросами.</t>
        </r>
      </text>
    </comment>
  </commentList>
</comments>
</file>

<file path=xl/comments5.xml><?xml version="1.0" encoding="utf-8"?>
<comments xmlns="http://schemas.openxmlformats.org/spreadsheetml/2006/main">
  <authors>
    <author>Mosquites</author>
  </authors>
  <commentLis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Mosquites:</t>
        </r>
        <r>
          <rPr>
            <sz val="8"/>
            <color indexed="81"/>
            <rFont val="Tahoma"/>
            <family val="2"/>
            <charset val="204"/>
          </rPr>
          <t xml:space="preserve">
Первые 5 номеров рейтинга получают зачет.
Номера  с 6 по 20 сдают письменный зачет с 1 вопросом.
Номера  с 21 по 50 сдают письменный зачет с 3 вопросами.
Номера  с 51 и ниже сдают письменный зачет с 5 вопросами.</t>
        </r>
      </text>
    </comment>
  </commentList>
</comments>
</file>

<file path=xl/sharedStrings.xml><?xml version="1.0" encoding="utf-8"?>
<sst xmlns="http://schemas.openxmlformats.org/spreadsheetml/2006/main" count="255" uniqueCount="164">
  <si>
    <t>Фамилия</t>
  </si>
  <si>
    <t>Итоговый рейтинг по посещаемости</t>
  </si>
  <si>
    <t>Итоговый рейтинг по выполнению РГР</t>
  </si>
  <si>
    <t>Итоговый рейтинг по тестированию</t>
  </si>
  <si>
    <t>лекций (10 баллов)</t>
  </si>
  <si>
    <t>семинаров (15 баллов)</t>
  </si>
  <si>
    <t>Посещаемость (максимально 25 баллов)</t>
  </si>
  <si>
    <t>РГР (максимально 40 баллов)</t>
  </si>
  <si>
    <t>1 часть (10 баллов)</t>
  </si>
  <si>
    <t>своевременность (3 балла)</t>
  </si>
  <si>
    <t>правильность (7 баллов)</t>
  </si>
  <si>
    <t>2 часть (15 баллов)</t>
  </si>
  <si>
    <t>3 часть (15 баллов)</t>
  </si>
  <si>
    <t>своевременность (5 балла)</t>
  </si>
  <si>
    <t>правильность (10 баллов)</t>
  </si>
  <si>
    <t>1 тема (3 балла)</t>
  </si>
  <si>
    <t>4 тема (12 баллов)</t>
  </si>
  <si>
    <t>Тесты (максимально 35 баллов)</t>
  </si>
  <si>
    <t>Суммарный рейтинг учащегося (максимум 100 баллов)</t>
  </si>
  <si>
    <t>Рейтинг по посещаемости</t>
  </si>
  <si>
    <t>Рейтинг по РГР</t>
  </si>
  <si>
    <t>Рейтинг по тесту</t>
  </si>
  <si>
    <t>Итоговый рейтинг</t>
  </si>
  <si>
    <t>2 тема (12 баллов)</t>
  </si>
  <si>
    <t>3 тема (20 баллов)</t>
  </si>
  <si>
    <t>Агафонова Татьяна Владимировна</t>
  </si>
  <si>
    <t>Архангельский Андрей Николаевич</t>
  </si>
  <si>
    <t>Баранова Дарья Андреевна</t>
  </si>
  <si>
    <t>Барышев Юрий Александрович</t>
  </si>
  <si>
    <t>Бураков Иван Михайлович</t>
  </si>
  <si>
    <t>Вагин Александр Юрьевич</t>
  </si>
  <si>
    <t>Газзаев Андрей Казбекович</t>
  </si>
  <si>
    <t>Галущенко Юлия Андреевна</t>
  </si>
  <si>
    <t>Евглевская Олеся Сергеевна</t>
  </si>
  <si>
    <t>Ивашов Станислав Владимирович</t>
  </si>
  <si>
    <t>Исаев Антон Александрович</t>
  </si>
  <si>
    <t>Карловская Екатерина Васильевна</t>
  </si>
  <si>
    <t>Катышева Маргарита Константиновна</t>
  </si>
  <si>
    <t>Концевая Антонина Владимировна</t>
  </si>
  <si>
    <t>Куренков Сергей Николаевич</t>
  </si>
  <si>
    <t>Николаева Дарья Александровна</t>
  </si>
  <si>
    <t>Николаева Мария Геннадьевна</t>
  </si>
  <si>
    <t>Ожегова Елизавета Владимировна</t>
  </si>
  <si>
    <t>Решетняк Виктория Николаевна</t>
  </si>
  <si>
    <t>Рыбачева Юлия Владимировна</t>
  </si>
  <si>
    <t>Савельев Александр Александрович</t>
  </si>
  <si>
    <t>Сафронова Татьяна Витальевна</t>
  </si>
  <si>
    <t>Сильянова Полина Викторовна</t>
  </si>
  <si>
    <t>Солдатова Анна Владиславовна</t>
  </si>
  <si>
    <t>Суббота Елена Алексеевна</t>
  </si>
  <si>
    <t>Терентьев Александр Борисович</t>
  </si>
  <si>
    <t>Толбатова Елена Павловна</t>
  </si>
  <si>
    <t>Устинина Юлия Валерьевна</t>
  </si>
  <si>
    <t>Филатов Руслан Юрьевич</t>
  </si>
  <si>
    <t>Хомякова Екатерина Владимировна</t>
  </si>
  <si>
    <t>Чиркина Юлия Петровна</t>
  </si>
  <si>
    <t>Широкорадюк Екатерина Романовна</t>
  </si>
  <si>
    <t>Янина Светлана Дмитриевна</t>
  </si>
  <si>
    <t>Посещаемость (максимально 15 баллов)</t>
  </si>
  <si>
    <t>лекций (7 баллов)</t>
  </si>
  <si>
    <t>семинаров (8 баллов)</t>
  </si>
  <si>
    <t>РГР (максимально 45 баллов)</t>
  </si>
  <si>
    <t>1 часть (15 баллов)</t>
  </si>
  <si>
    <t>Тесты (максимально 40 баллов)</t>
  </si>
  <si>
    <t>1 тема (10 балла)</t>
  </si>
  <si>
    <t>2 тема (10 баллов)</t>
  </si>
  <si>
    <t>3 тема (10 баллов)</t>
  </si>
  <si>
    <t>4 тема (10 баллов)</t>
  </si>
  <si>
    <t>Место</t>
  </si>
  <si>
    <t>Место на прошлой неделе</t>
  </si>
  <si>
    <t>Студент</t>
  </si>
  <si>
    <t>51К</t>
  </si>
  <si>
    <t>52К</t>
  </si>
  <si>
    <t>53К</t>
  </si>
  <si>
    <t>54К</t>
  </si>
  <si>
    <t>Абломов Виталий Васильевич</t>
  </si>
  <si>
    <t>Баранова Ольга Игоревна</t>
  </si>
  <si>
    <t>Белоусова Ольга Юрьевна</t>
  </si>
  <si>
    <t>Ежова Александра Владимировна</t>
  </si>
  <si>
    <t>Забабурина Надежда Андреевна</t>
  </si>
  <si>
    <t>Климанова Мария Викторовна</t>
  </si>
  <si>
    <t>Краснов Владимир Николаевич</t>
  </si>
  <si>
    <t>Лепехин Павел Павлович</t>
  </si>
  <si>
    <t>Монахова Евгения Александровна</t>
  </si>
  <si>
    <t>Переяславцева Екатерина Геннадьевна</t>
  </si>
  <si>
    <t>Полищук Екатерина Руслановна</t>
  </si>
  <si>
    <t>Беляева Елена Васильевна</t>
  </si>
  <si>
    <t>Зубков Андрей Витальевич</t>
  </si>
  <si>
    <t>Минлина Кристина Вадимовна</t>
  </si>
  <si>
    <t>Молоткова Светлана Владимировна</t>
  </si>
  <si>
    <t>Непомнящий Тихон Александрович</t>
  </si>
  <si>
    <t>Острикова Алсу Мунировна</t>
  </si>
  <si>
    <t>Орлов Владимир Александрович</t>
  </si>
  <si>
    <t>Передня Татьяна Викторовна</t>
  </si>
  <si>
    <t>Плотникова Ирина Ивановна</t>
  </si>
  <si>
    <t>Ракута Дмитрий Александрович</t>
  </si>
  <si>
    <t>Селезнева Юлия Евгеньевна</t>
  </si>
  <si>
    <t>Андреева Ольга Андреевна</t>
  </si>
  <si>
    <t>Белякова Ольга Михайловна</t>
  </si>
  <si>
    <t>Гончаров Роман Валерьевич</t>
  </si>
  <si>
    <t>Данилова Туйаара Леонидовна</t>
  </si>
  <si>
    <t>Легина Виктория Сергеевна</t>
  </si>
  <si>
    <t>Лысенина Александра Сергеевна</t>
  </si>
  <si>
    <t>Пахомов Дмитрий Евгеньевич</t>
  </si>
  <si>
    <t>Берлизев Алексей Александрович</t>
  </si>
  <si>
    <t>Бойко Елена Ивановна</t>
  </si>
  <si>
    <t>Грачев Алексей Михайлович</t>
  </si>
  <si>
    <t>Дереженко Ирина Владимировна</t>
  </si>
  <si>
    <t>Каракой Ирина Александровна</t>
  </si>
  <si>
    <t>Корсакова Анна Олеговна</t>
  </si>
  <si>
    <t>Краснослободцев Илья Сергеевич</t>
  </si>
  <si>
    <t>Монгуш Айрана Антоновна</t>
  </si>
  <si>
    <t>Прокопьева Любовь Николаевна</t>
  </si>
  <si>
    <t>Прокопьева Юлия Николаевна</t>
  </si>
  <si>
    <t>Уткина Анна Александровна</t>
  </si>
  <si>
    <t>Грехов Максим Александрович</t>
  </si>
  <si>
    <t>Козлова Елена Александровна</t>
  </si>
  <si>
    <t>Комягина Екатерина Сергеевна</t>
  </si>
  <si>
    <t>Крысанова Инна Викторовна</t>
  </si>
  <si>
    <t>Летфуллова Юлия Шамилевна</t>
  </si>
  <si>
    <t>Новичков Илья Михайлович</t>
  </si>
  <si>
    <t>Полякова Надежда Юрьевна</t>
  </si>
  <si>
    <t>Сизинцев Павел Владимирович</t>
  </si>
  <si>
    <t>Сурков Денис Витальевич</t>
  </si>
  <si>
    <t>Чиркова Виктория Анатольевна</t>
  </si>
  <si>
    <t>Александрова Мария Александровна</t>
  </si>
  <si>
    <t>Бровкина Мария Владимировна</t>
  </si>
  <si>
    <t>Губанова Вероника Игоревна</t>
  </si>
  <si>
    <t>Лиманская Людмила Вячеславовна</t>
  </si>
  <si>
    <t>Ляликова Анастасия Викторовна</t>
  </si>
  <si>
    <t>Межакова Яна Игоревна</t>
  </si>
  <si>
    <t>Михайлова Анна Вячеславовна</t>
  </si>
  <si>
    <t>Натарова Оксана Валерьевна</t>
  </si>
  <si>
    <t>Петров Александр Юрьевич</t>
  </si>
  <si>
    <t xml:space="preserve">Шустов Андрей Олегович </t>
  </si>
  <si>
    <t>Абрамов Денис Вячеславович</t>
  </si>
  <si>
    <t>Бамбах Мария Дмитриевна</t>
  </si>
  <si>
    <t>Безбородько Игорь Александрович</t>
  </si>
  <si>
    <t>Верейкин Дмитрий Алексеевич</t>
  </si>
  <si>
    <t>Гришина Анастасия Александровна</t>
  </si>
  <si>
    <t>Елютина Дарья Николаевна</t>
  </si>
  <si>
    <t>Нечаева Евгения Евгеньевна</t>
  </si>
  <si>
    <t>Поляков Леонид Игоревич</t>
  </si>
  <si>
    <t>Тарасова Ирина Васильевна</t>
  </si>
  <si>
    <t>Якимов Евгений Александрович</t>
  </si>
  <si>
    <t>Абсаликова Лилия Ринатовна</t>
  </si>
  <si>
    <t>Алексеев Захар Даниилович</t>
  </si>
  <si>
    <t>Курылев Константин Евгеньевич</t>
  </si>
  <si>
    <t>Матчак Александра Александровна</t>
  </si>
  <si>
    <t>Никишина Юлия Петровна</t>
  </si>
  <si>
    <t>Опарин Виктор Владимирович</t>
  </si>
  <si>
    <t>Селезнева Мария Александровна</t>
  </si>
  <si>
    <t>Троян Марина Александровна</t>
  </si>
  <si>
    <t>Черушева Анна Сергеевна</t>
  </si>
  <si>
    <t>Шимко Дмитрий Алексеевич</t>
  </si>
  <si>
    <t>Гомозов Станислав Сергеевич</t>
  </si>
  <si>
    <t>Романова Юлия Викторовна</t>
  </si>
  <si>
    <t>Сидорова Анна Леонидовна</t>
  </si>
  <si>
    <t>Ситникова Юлия Вадимовна</t>
  </si>
  <si>
    <t>Пряжникова Анастасия Николаевна</t>
  </si>
  <si>
    <t>Рязанова Лидия Сергеевна</t>
  </si>
  <si>
    <t>Терешкина Татьяна Валерьевна</t>
  </si>
  <si>
    <t>Дроганов Ростислав Романович</t>
  </si>
  <si>
    <t>Мурог Александра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</si>
</sst>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0" fillId="2" borderId="1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0" fontId="3" fillId="0" borderId="1" xfId="0" applyFont="1" applyBorder="1"/>
    <xf numFmtId="0" fontId="0" fillId="0" borderId="1" xfId="0" applyBorder="1"/>
    <xf numFmtId="0" fontId="0" fillId="0" borderId="1" xfId="0" applyNumberFormat="1" applyBorder="1"/>
    <xf numFmtId="2" fontId="4" fillId="0" borderId="1" xfId="0" applyNumberFormat="1" applyFont="1" applyBorder="1"/>
    <xf numFmtId="0" fontId="0" fillId="0" borderId="1" xfId="0" applyFont="1" applyBorder="1" applyAlignment="1">
      <alignment horizontal="left" vertical="top"/>
    </xf>
    <xf numFmtId="0" fontId="0" fillId="2" borderId="1" xfId="0" applyNumberForma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0" xfId="0" applyFill="1"/>
    <xf numFmtId="2" fontId="3" fillId="0" borderId="1" xfId="0" applyNumberFormat="1" applyFont="1" applyBorder="1"/>
    <xf numFmtId="2" fontId="3" fillId="2" borderId="1" xfId="0" applyNumberFormat="1" applyFont="1" applyFill="1" applyBorder="1"/>
    <xf numFmtId="2" fontId="0" fillId="0" borderId="0" xfId="0" applyNumberFormat="1"/>
    <xf numFmtId="2" fontId="4" fillId="2" borderId="1" xfId="0" applyNumberFormat="1" applyFont="1" applyFill="1" applyBorder="1"/>
    <xf numFmtId="9" fontId="0" fillId="2" borderId="1" xfId="0" applyNumberFormat="1" applyFill="1" applyBorder="1"/>
    <xf numFmtId="0" fontId="0" fillId="2" borderId="1" xfId="0" applyFill="1" applyBorder="1" applyAlignment="1">
      <alignment horizontal="left" vertical="top"/>
    </xf>
    <xf numFmtId="10" fontId="0" fillId="0" borderId="1" xfId="0" applyNumberFormat="1" applyBorder="1"/>
    <xf numFmtId="10" fontId="0" fillId="2" borderId="1" xfId="0" applyNumberFormat="1" applyFill="1" applyBorder="1"/>
    <xf numFmtId="16" fontId="0" fillId="0" borderId="0" xfId="0" applyNumberFormat="1"/>
    <xf numFmtId="9" fontId="0" fillId="3" borderId="1" xfId="0" applyNumberFormat="1" applyFill="1" applyBorder="1"/>
    <xf numFmtId="0" fontId="0" fillId="3" borderId="1" xfId="0" applyFill="1" applyBorder="1"/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/>
    <xf numFmtId="2" fontId="4" fillId="0" borderId="1" xfId="0" applyNumberFormat="1" applyFont="1" applyFill="1" applyBorder="1"/>
    <xf numFmtId="0" fontId="0" fillId="0" borderId="0" xfId="0" applyFill="1"/>
    <xf numFmtId="10" fontId="0" fillId="0" borderId="1" xfId="0" applyNumberFormat="1" applyFill="1" applyBorder="1"/>
    <xf numFmtId="0" fontId="5" fillId="0" borderId="1" xfId="0" applyFont="1" applyFill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0" fillId="0" borderId="1" xfId="0" applyBorder="1" applyAlignment="1">
      <alignment wrapText="1"/>
    </xf>
    <xf numFmtId="0" fontId="0" fillId="2" borderId="1" xfId="0" applyFon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1" xfId="0" applyFont="1" applyFill="1" applyBorder="1" applyAlignment="1">
      <alignment horizontal="justify" vertical="top"/>
    </xf>
    <xf numFmtId="0" fontId="3" fillId="0" borderId="1" xfId="0" applyFont="1" applyFill="1" applyBorder="1"/>
    <xf numFmtId="0" fontId="0" fillId="0" borderId="1" xfId="0" applyFill="1" applyBorder="1" applyAlignment="1">
      <alignment horizontal="left" vertical="top"/>
    </xf>
    <xf numFmtId="2" fontId="0" fillId="0" borderId="0" xfId="0" applyNumberFormat="1"/>
    <xf numFmtId="2" fontId="3" fillId="2" borderId="1" xfId="0" applyNumberFormat="1" applyFont="1" applyFill="1" applyBorder="1"/>
    <xf numFmtId="0" fontId="0" fillId="0" borderId="0" xfId="0"/>
    <xf numFmtId="9" fontId="0" fillId="2" borderId="1" xfId="0" applyNumberFormat="1" applyFill="1" applyBorder="1"/>
    <xf numFmtId="9" fontId="0" fillId="0" borderId="1" xfId="1" applyFont="1" applyFill="1" applyBorder="1"/>
    <xf numFmtId="0" fontId="0" fillId="2" borderId="1" xfId="0" applyNumberFormat="1" applyFill="1" applyBorder="1"/>
    <xf numFmtId="0" fontId="0" fillId="0" borderId="0" xfId="0"/>
    <xf numFmtId="0" fontId="0" fillId="2" borderId="1" xfId="0" applyFill="1" applyBorder="1"/>
    <xf numFmtId="9" fontId="0" fillId="2" borderId="1" xfId="0" applyNumberFormat="1" applyFill="1" applyBorder="1"/>
    <xf numFmtId="0" fontId="0" fillId="2" borderId="1" xfId="0" applyNumberFormat="1" applyFill="1" applyBorder="1"/>
    <xf numFmtId="0" fontId="0" fillId="2" borderId="1" xfId="0" applyFill="1" applyBorder="1"/>
    <xf numFmtId="9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NumberFormat="1" applyFill="1" applyBorder="1"/>
    <xf numFmtId="0" fontId="0" fillId="0" borderId="0" xfId="0"/>
    <xf numFmtId="0" fontId="0" fillId="2" borderId="1" xfId="0" applyNumberFormat="1" applyFill="1" applyBorder="1"/>
    <xf numFmtId="0" fontId="0" fillId="2" borderId="1" xfId="0" applyFill="1" applyBorder="1"/>
    <xf numFmtId="2" fontId="0" fillId="0" borderId="0" xfId="0" applyNumberFormat="1"/>
    <xf numFmtId="9" fontId="0" fillId="2" borderId="1" xfId="0" applyNumberForma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opLeftCell="A2" workbookViewId="0">
      <pane xSplit="1" topLeftCell="F1" activePane="topRight" state="frozen"/>
      <selection pane="topRight" activeCell="O4" sqref="O4"/>
    </sheetView>
  </sheetViews>
  <sheetFormatPr defaultRowHeight="15" x14ac:dyDescent="0.25"/>
  <cols>
    <col min="1" max="1" width="34.42578125" customWidth="1"/>
    <col min="2" max="2" width="11" customWidth="1"/>
    <col min="3" max="3" width="11.28515625" customWidth="1"/>
    <col min="4" max="4" width="15.140625" customWidth="1"/>
    <col min="5" max="5" width="17.85546875" customWidth="1"/>
    <col min="6" max="6" width="13.28515625" customWidth="1"/>
    <col min="7" max="7" width="17.5703125" customWidth="1"/>
    <col min="8" max="8" width="13.5703125" customWidth="1"/>
    <col min="9" max="9" width="17" customWidth="1"/>
    <col min="10" max="10" width="13.5703125" customWidth="1"/>
    <col min="11" max="11" width="13" customWidth="1"/>
    <col min="12" max="12" width="9.42578125" customWidth="1"/>
    <col min="15" max="15" width="9.140625" style="30"/>
    <col min="16" max="16" width="13.7109375" customWidth="1"/>
    <col min="17" max="17" width="13.28515625" customWidth="1"/>
  </cols>
  <sheetData>
    <row r="1" spans="1:17" ht="32.25" customHeight="1" x14ac:dyDescent="0.25">
      <c r="A1" s="62" t="s">
        <v>0</v>
      </c>
      <c r="B1" s="66" t="s">
        <v>58</v>
      </c>
      <c r="C1" s="66"/>
      <c r="D1" s="66"/>
      <c r="E1" s="66" t="s">
        <v>61</v>
      </c>
      <c r="F1" s="66"/>
      <c r="G1" s="66"/>
      <c r="H1" s="66"/>
      <c r="I1" s="66"/>
      <c r="J1" s="66"/>
      <c r="K1" s="66"/>
      <c r="L1" s="66" t="s">
        <v>63</v>
      </c>
      <c r="M1" s="66"/>
      <c r="N1" s="66"/>
      <c r="O1" s="66"/>
      <c r="P1" s="66"/>
      <c r="Q1" s="65" t="s">
        <v>18</v>
      </c>
    </row>
    <row r="2" spans="1:17" ht="15" customHeight="1" x14ac:dyDescent="0.25">
      <c r="A2" s="62"/>
      <c r="B2" s="63" t="s">
        <v>59</v>
      </c>
      <c r="C2" s="63" t="s">
        <v>60</v>
      </c>
      <c r="D2" s="64" t="s">
        <v>1</v>
      </c>
      <c r="E2" s="63" t="s">
        <v>62</v>
      </c>
      <c r="F2" s="63"/>
      <c r="G2" s="63" t="s">
        <v>11</v>
      </c>
      <c r="H2" s="63"/>
      <c r="I2" s="63" t="s">
        <v>12</v>
      </c>
      <c r="J2" s="63"/>
      <c r="K2" s="64" t="s">
        <v>2</v>
      </c>
      <c r="L2" s="63" t="s">
        <v>64</v>
      </c>
      <c r="M2" s="63" t="s">
        <v>65</v>
      </c>
      <c r="N2" s="63" t="s">
        <v>66</v>
      </c>
      <c r="O2" s="67" t="s">
        <v>67</v>
      </c>
      <c r="P2" s="64" t="s">
        <v>3</v>
      </c>
      <c r="Q2" s="65"/>
    </row>
    <row r="3" spans="1:17" ht="44.25" customHeight="1" x14ac:dyDescent="0.25">
      <c r="A3" s="62"/>
      <c r="B3" s="63"/>
      <c r="C3" s="63"/>
      <c r="D3" s="64"/>
      <c r="E3" s="2" t="s">
        <v>9</v>
      </c>
      <c r="F3" s="2" t="s">
        <v>14</v>
      </c>
      <c r="G3" s="2" t="s">
        <v>13</v>
      </c>
      <c r="H3" s="2" t="s">
        <v>14</v>
      </c>
      <c r="I3" s="2" t="s">
        <v>13</v>
      </c>
      <c r="J3" s="2" t="s">
        <v>14</v>
      </c>
      <c r="K3" s="64"/>
      <c r="L3" s="63"/>
      <c r="M3" s="63"/>
      <c r="N3" s="63"/>
      <c r="O3" s="67"/>
      <c r="P3" s="64"/>
      <c r="Q3" s="65"/>
    </row>
    <row r="4" spans="1:17" ht="15" customHeight="1" x14ac:dyDescent="0.25">
      <c r="A4" s="39" t="s">
        <v>76</v>
      </c>
      <c r="B4" s="6">
        <v>5</v>
      </c>
      <c r="C4" s="6">
        <v>8</v>
      </c>
      <c r="D4" s="13">
        <f>B4/7*7+C4/8*8</f>
        <v>13</v>
      </c>
      <c r="E4" s="5"/>
      <c r="F4" s="3"/>
      <c r="G4" s="5"/>
      <c r="H4" s="3"/>
      <c r="I4" s="6"/>
      <c r="J4" s="3"/>
      <c r="K4" s="4">
        <f>E4+G4+I4+F4*7+H4*10+J4*10</f>
        <v>0</v>
      </c>
      <c r="L4" s="3">
        <v>0.3</v>
      </c>
      <c r="M4" s="3">
        <v>0.55000000000000004</v>
      </c>
      <c r="N4" s="3"/>
      <c r="O4" s="28">
        <v>0.3</v>
      </c>
      <c r="P4" s="4">
        <f>L4*10+M4*10+O4*20</f>
        <v>14.5</v>
      </c>
      <c r="Q4" s="7">
        <f>P4+K4+D4</f>
        <v>27.5</v>
      </c>
    </row>
    <row r="5" spans="1:17" ht="15" customHeight="1" x14ac:dyDescent="0.25">
      <c r="A5" s="39" t="s">
        <v>77</v>
      </c>
      <c r="B5" s="6">
        <v>7</v>
      </c>
      <c r="C5" s="6">
        <v>8</v>
      </c>
      <c r="D5" s="13">
        <f t="shared" ref="D5:D14" si="0">B5/7*7+C5/8*8</f>
        <v>15</v>
      </c>
      <c r="E5" s="5">
        <v>0</v>
      </c>
      <c r="F5" s="3">
        <v>0.9</v>
      </c>
      <c r="G5" s="5">
        <v>0</v>
      </c>
      <c r="H5" s="3">
        <v>0.9</v>
      </c>
      <c r="I5" s="6">
        <v>0</v>
      </c>
      <c r="J5" s="3">
        <v>0.9</v>
      </c>
      <c r="K5" s="4">
        <f t="shared" ref="K5:K25" si="1">E5+G5+I5+F5*7+H5*10+J5*10</f>
        <v>24.3</v>
      </c>
      <c r="L5" s="3">
        <v>0.35</v>
      </c>
      <c r="M5" s="3">
        <v>0.3</v>
      </c>
      <c r="N5" s="3"/>
      <c r="O5" s="28">
        <v>0.35</v>
      </c>
      <c r="P5" s="4">
        <f t="shared" ref="P5:P14" si="2">L5*10+M5*10+O5*20</f>
        <v>13.5</v>
      </c>
      <c r="Q5" s="7">
        <f t="shared" ref="Q5:Q25" si="3">P5+K5+D5</f>
        <v>52.8</v>
      </c>
    </row>
    <row r="6" spans="1:17" ht="15" customHeight="1" x14ac:dyDescent="0.25">
      <c r="A6" s="39" t="s">
        <v>78</v>
      </c>
      <c r="B6" s="6">
        <v>4</v>
      </c>
      <c r="C6" s="6">
        <v>8</v>
      </c>
      <c r="D6" s="13">
        <f t="shared" si="0"/>
        <v>12</v>
      </c>
      <c r="E6" s="5">
        <v>0</v>
      </c>
      <c r="F6" s="3">
        <v>0.9</v>
      </c>
      <c r="G6" s="5">
        <v>0</v>
      </c>
      <c r="H6" s="3">
        <v>0.9</v>
      </c>
      <c r="I6" s="6">
        <v>0</v>
      </c>
      <c r="J6" s="3">
        <v>0.9</v>
      </c>
      <c r="K6" s="4">
        <f t="shared" si="1"/>
        <v>24.3</v>
      </c>
      <c r="L6" s="3">
        <v>0.2</v>
      </c>
      <c r="M6" s="3"/>
      <c r="N6" s="3"/>
      <c r="O6" s="28">
        <v>0.35</v>
      </c>
      <c r="P6" s="4">
        <f t="shared" si="2"/>
        <v>9</v>
      </c>
      <c r="Q6" s="7">
        <f t="shared" si="3"/>
        <v>45.3</v>
      </c>
    </row>
    <row r="7" spans="1:17" ht="15" customHeight="1" x14ac:dyDescent="0.25">
      <c r="A7" s="39" t="s">
        <v>79</v>
      </c>
      <c r="B7" s="6">
        <v>2</v>
      </c>
      <c r="C7" s="6">
        <v>8</v>
      </c>
      <c r="D7" s="13">
        <f t="shared" si="0"/>
        <v>10</v>
      </c>
      <c r="E7" s="5"/>
      <c r="F7" s="3"/>
      <c r="G7" s="5"/>
      <c r="H7" s="3"/>
      <c r="I7" s="5"/>
      <c r="J7" s="5"/>
      <c r="K7" s="4">
        <f t="shared" si="1"/>
        <v>0</v>
      </c>
      <c r="L7" s="19">
        <v>0.3</v>
      </c>
      <c r="M7" s="19">
        <v>0.35</v>
      </c>
      <c r="N7" s="19"/>
      <c r="O7" s="27"/>
      <c r="P7" s="4">
        <f t="shared" si="2"/>
        <v>6.5</v>
      </c>
      <c r="Q7" s="7">
        <f t="shared" si="3"/>
        <v>16.5</v>
      </c>
    </row>
    <row r="8" spans="1:17" ht="15" customHeight="1" x14ac:dyDescent="0.25">
      <c r="A8" s="39" t="s">
        <v>80</v>
      </c>
      <c r="B8" s="6">
        <v>5</v>
      </c>
      <c r="C8" s="6">
        <v>8</v>
      </c>
      <c r="D8" s="13">
        <f t="shared" si="0"/>
        <v>13</v>
      </c>
      <c r="E8" s="5">
        <v>0</v>
      </c>
      <c r="F8" s="3"/>
      <c r="G8" s="5">
        <v>0</v>
      </c>
      <c r="H8" s="3"/>
      <c r="I8" s="5">
        <v>0</v>
      </c>
      <c r="J8" s="3"/>
      <c r="K8" s="4">
        <f t="shared" si="1"/>
        <v>0</v>
      </c>
      <c r="L8" s="19">
        <v>0.55000000000000004</v>
      </c>
      <c r="M8" s="19">
        <v>0.35</v>
      </c>
      <c r="N8" s="5"/>
      <c r="O8" s="28">
        <v>0.2</v>
      </c>
      <c r="P8" s="4">
        <f t="shared" si="2"/>
        <v>13</v>
      </c>
      <c r="Q8" s="7">
        <f t="shared" si="3"/>
        <v>26</v>
      </c>
    </row>
    <row r="9" spans="1:17" ht="15" customHeight="1" x14ac:dyDescent="0.25">
      <c r="A9" s="39" t="s">
        <v>83</v>
      </c>
      <c r="B9" s="6">
        <v>6</v>
      </c>
      <c r="C9" s="6">
        <v>8</v>
      </c>
      <c r="D9" s="13">
        <f t="shared" si="0"/>
        <v>14</v>
      </c>
      <c r="E9" s="5">
        <v>0</v>
      </c>
      <c r="F9" s="3">
        <v>1</v>
      </c>
      <c r="G9" s="5">
        <v>0</v>
      </c>
      <c r="H9" s="3">
        <v>1</v>
      </c>
      <c r="I9" s="5">
        <v>0</v>
      </c>
      <c r="J9" s="3">
        <v>1</v>
      </c>
      <c r="K9" s="4">
        <f t="shared" si="1"/>
        <v>27</v>
      </c>
      <c r="L9" s="3">
        <v>0.2</v>
      </c>
      <c r="M9" s="19">
        <v>0.35</v>
      </c>
      <c r="N9" s="19"/>
      <c r="O9" s="28">
        <v>0.2</v>
      </c>
      <c r="P9" s="4">
        <f t="shared" si="2"/>
        <v>9.5</v>
      </c>
      <c r="Q9" s="7">
        <f t="shared" si="3"/>
        <v>50.5</v>
      </c>
    </row>
    <row r="10" spans="1:17" ht="15" customHeight="1" x14ac:dyDescent="0.25">
      <c r="A10" s="39" t="s">
        <v>84</v>
      </c>
      <c r="B10" s="6"/>
      <c r="C10" s="6">
        <v>8</v>
      </c>
      <c r="D10" s="13">
        <f t="shared" si="0"/>
        <v>8</v>
      </c>
      <c r="E10" s="5"/>
      <c r="F10" s="5"/>
      <c r="G10" s="5"/>
      <c r="H10" s="5"/>
      <c r="I10" s="5"/>
      <c r="J10" s="5"/>
      <c r="K10" s="4">
        <f t="shared" si="1"/>
        <v>0</v>
      </c>
      <c r="L10" s="3"/>
      <c r="M10" s="5"/>
      <c r="N10" s="5"/>
      <c r="O10" s="27"/>
      <c r="P10" s="4">
        <f t="shared" si="2"/>
        <v>0</v>
      </c>
      <c r="Q10" s="7">
        <f t="shared" si="3"/>
        <v>8</v>
      </c>
    </row>
    <row r="11" spans="1:17" ht="15" customHeight="1" x14ac:dyDescent="0.25">
      <c r="A11" s="39" t="s">
        <v>85</v>
      </c>
      <c r="B11" s="6">
        <v>7</v>
      </c>
      <c r="C11" s="6">
        <v>8</v>
      </c>
      <c r="D11" s="13">
        <f t="shared" si="0"/>
        <v>15</v>
      </c>
      <c r="E11" s="5">
        <v>3</v>
      </c>
      <c r="F11" s="3">
        <v>1</v>
      </c>
      <c r="G11" s="5">
        <v>5</v>
      </c>
      <c r="H11" s="3">
        <v>1</v>
      </c>
      <c r="I11" s="5">
        <v>5</v>
      </c>
      <c r="J11" s="3">
        <v>1</v>
      </c>
      <c r="K11" s="4">
        <f t="shared" si="1"/>
        <v>40</v>
      </c>
      <c r="L11" s="19">
        <v>0.25</v>
      </c>
      <c r="M11" s="19">
        <v>0.25</v>
      </c>
      <c r="N11" s="19"/>
      <c r="O11" s="28">
        <v>0.35</v>
      </c>
      <c r="P11" s="4">
        <f t="shared" si="2"/>
        <v>12</v>
      </c>
      <c r="Q11" s="7">
        <f t="shared" si="3"/>
        <v>67</v>
      </c>
    </row>
    <row r="12" spans="1:17" ht="15" customHeight="1" x14ac:dyDescent="0.25">
      <c r="A12" s="39" t="s">
        <v>156</v>
      </c>
      <c r="B12" s="6"/>
      <c r="C12" s="6">
        <v>8</v>
      </c>
      <c r="D12" s="13">
        <f t="shared" si="0"/>
        <v>8</v>
      </c>
      <c r="E12" s="5"/>
      <c r="F12" s="5"/>
      <c r="G12" s="5"/>
      <c r="H12" s="5"/>
      <c r="I12" s="5"/>
      <c r="J12" s="5"/>
      <c r="K12" s="4">
        <f t="shared" si="1"/>
        <v>0</v>
      </c>
      <c r="L12" s="19"/>
      <c r="M12" s="5"/>
      <c r="N12" s="19"/>
      <c r="O12" s="27"/>
      <c r="P12" s="4">
        <f t="shared" si="2"/>
        <v>0</v>
      </c>
      <c r="Q12" s="7">
        <f t="shared" si="3"/>
        <v>8</v>
      </c>
    </row>
    <row r="13" spans="1:17" ht="15" customHeight="1" x14ac:dyDescent="0.25">
      <c r="A13" s="39" t="s">
        <v>157</v>
      </c>
      <c r="B13" s="6">
        <v>3</v>
      </c>
      <c r="C13" s="6">
        <v>8</v>
      </c>
      <c r="D13" s="13">
        <f t="shared" si="0"/>
        <v>11</v>
      </c>
      <c r="E13" s="5">
        <v>0</v>
      </c>
      <c r="F13" s="3">
        <v>1</v>
      </c>
      <c r="G13" s="5">
        <v>0</v>
      </c>
      <c r="H13" s="3">
        <v>1</v>
      </c>
      <c r="I13" s="5">
        <v>0</v>
      </c>
      <c r="J13" s="3">
        <v>1</v>
      </c>
      <c r="K13" s="4">
        <f t="shared" si="1"/>
        <v>27</v>
      </c>
      <c r="L13" s="19">
        <v>0.55000000000000004</v>
      </c>
      <c r="M13" s="19">
        <v>0.35</v>
      </c>
      <c r="N13" s="3"/>
      <c r="O13" s="28">
        <v>0.4</v>
      </c>
      <c r="P13" s="4">
        <f t="shared" si="2"/>
        <v>17</v>
      </c>
      <c r="Q13" s="7">
        <f t="shared" si="3"/>
        <v>55</v>
      </c>
    </row>
    <row r="14" spans="1:17" ht="15" customHeight="1" x14ac:dyDescent="0.25">
      <c r="A14" s="39" t="s">
        <v>158</v>
      </c>
      <c r="B14" s="6">
        <v>6</v>
      </c>
      <c r="C14" s="6">
        <v>8</v>
      </c>
      <c r="D14" s="13">
        <f t="shared" si="0"/>
        <v>14</v>
      </c>
      <c r="E14" s="5">
        <v>0</v>
      </c>
      <c r="F14" s="3">
        <v>1</v>
      </c>
      <c r="G14" s="5">
        <v>0</v>
      </c>
      <c r="H14" s="3">
        <v>1</v>
      </c>
      <c r="I14" s="5">
        <v>0</v>
      </c>
      <c r="J14" s="3">
        <v>1</v>
      </c>
      <c r="K14" s="4">
        <f t="shared" si="1"/>
        <v>27</v>
      </c>
      <c r="L14" s="19">
        <v>0.5</v>
      </c>
      <c r="M14" s="3">
        <v>0.35</v>
      </c>
      <c r="N14" s="3"/>
      <c r="O14" s="28">
        <v>0.3</v>
      </c>
      <c r="P14" s="4">
        <f t="shared" si="2"/>
        <v>14.5</v>
      </c>
      <c r="Q14" s="7">
        <f t="shared" si="3"/>
        <v>55.5</v>
      </c>
    </row>
    <row r="15" spans="1:17" s="12" customFormat="1" ht="15" customHeight="1" x14ac:dyDescent="0.25">
      <c r="A15" s="36" t="s">
        <v>75</v>
      </c>
      <c r="B15" s="9">
        <v>1</v>
      </c>
      <c r="C15" s="48">
        <v>6</v>
      </c>
      <c r="D15" s="14">
        <f>B15/7*7+C15/8*8</f>
        <v>7</v>
      </c>
      <c r="E15" s="50">
        <v>0</v>
      </c>
      <c r="F15" s="51">
        <v>1</v>
      </c>
      <c r="G15" s="50">
        <v>0</v>
      </c>
      <c r="H15" s="51">
        <v>1</v>
      </c>
      <c r="I15" s="50">
        <v>5</v>
      </c>
      <c r="J15" s="51">
        <v>1</v>
      </c>
      <c r="K15" s="10">
        <f t="shared" si="1"/>
        <v>32</v>
      </c>
      <c r="L15" s="17">
        <f>9/20</f>
        <v>0.45</v>
      </c>
      <c r="M15" s="20">
        <f>7/20</f>
        <v>0.35</v>
      </c>
      <c r="N15" s="20"/>
      <c r="O15" s="46">
        <v>0.25</v>
      </c>
      <c r="P15" s="10">
        <f>L15*10+M15*10+O15*20</f>
        <v>13</v>
      </c>
      <c r="Q15" s="16">
        <f t="shared" si="3"/>
        <v>52</v>
      </c>
    </row>
    <row r="16" spans="1:17" s="12" customFormat="1" ht="15" customHeight="1" x14ac:dyDescent="0.25">
      <c r="A16" s="36" t="s">
        <v>86</v>
      </c>
      <c r="B16" s="9">
        <v>2</v>
      </c>
      <c r="C16" s="48">
        <v>4</v>
      </c>
      <c r="D16" s="44">
        <f t="shared" ref="D16:D28" si="4">B16/7*7+C16/8*8</f>
        <v>6</v>
      </c>
      <c r="E16" s="50">
        <v>0</v>
      </c>
      <c r="F16" s="51">
        <v>1</v>
      </c>
      <c r="G16" s="50">
        <v>0</v>
      </c>
      <c r="H16" s="51">
        <v>1</v>
      </c>
      <c r="I16" s="50">
        <v>5</v>
      </c>
      <c r="J16" s="51">
        <v>1</v>
      </c>
      <c r="K16" s="10">
        <f t="shared" si="1"/>
        <v>32</v>
      </c>
      <c r="L16" s="17">
        <v>0.45</v>
      </c>
      <c r="M16" s="17">
        <v>0.25</v>
      </c>
      <c r="N16" s="11"/>
      <c r="O16" s="46">
        <v>0.2</v>
      </c>
      <c r="P16" s="10">
        <f t="shared" ref="P16:P28" si="5">L16*10+M16*10+O16*20</f>
        <v>11</v>
      </c>
      <c r="Q16" s="16">
        <f t="shared" si="3"/>
        <v>49</v>
      </c>
    </row>
    <row r="17" spans="1:17" s="12" customFormat="1" ht="15" customHeight="1" x14ac:dyDescent="0.25">
      <c r="A17" s="36" t="s">
        <v>87</v>
      </c>
      <c r="B17" s="9">
        <v>7</v>
      </c>
      <c r="C17" s="48">
        <v>8</v>
      </c>
      <c r="D17" s="44">
        <f t="shared" si="4"/>
        <v>15</v>
      </c>
      <c r="E17" s="50">
        <v>0</v>
      </c>
      <c r="F17" s="51">
        <v>1</v>
      </c>
      <c r="G17" s="50">
        <v>0</v>
      </c>
      <c r="H17" s="51">
        <v>1</v>
      </c>
      <c r="I17" s="50">
        <v>5</v>
      </c>
      <c r="J17" s="51">
        <v>1</v>
      </c>
      <c r="K17" s="10">
        <f t="shared" si="1"/>
        <v>32</v>
      </c>
      <c r="L17" s="17">
        <v>0.3</v>
      </c>
      <c r="M17" s="20">
        <v>0.2</v>
      </c>
      <c r="N17" s="20"/>
      <c r="O17" s="46">
        <v>0.35</v>
      </c>
      <c r="P17" s="10">
        <f t="shared" si="5"/>
        <v>12</v>
      </c>
      <c r="Q17" s="16">
        <f t="shared" si="3"/>
        <v>59</v>
      </c>
    </row>
    <row r="18" spans="1:17" s="12" customFormat="1" ht="15" customHeight="1" x14ac:dyDescent="0.25">
      <c r="A18" s="36" t="s">
        <v>81</v>
      </c>
      <c r="B18" s="9">
        <v>2</v>
      </c>
      <c r="C18" s="48">
        <v>6</v>
      </c>
      <c r="D18" s="44">
        <f t="shared" si="4"/>
        <v>8</v>
      </c>
      <c r="E18" s="50">
        <v>0</v>
      </c>
      <c r="F18" s="51">
        <v>1</v>
      </c>
      <c r="G18" s="50">
        <v>0</v>
      </c>
      <c r="H18" s="51">
        <v>1</v>
      </c>
      <c r="I18" s="50">
        <v>5</v>
      </c>
      <c r="J18" s="51">
        <v>1</v>
      </c>
      <c r="K18" s="10">
        <f t="shared" si="1"/>
        <v>32</v>
      </c>
      <c r="L18" s="17">
        <f>7/20</f>
        <v>0.35</v>
      </c>
      <c r="M18" s="46">
        <v>0.45</v>
      </c>
      <c r="N18" s="11"/>
      <c r="O18" s="46">
        <v>0.1</v>
      </c>
      <c r="P18" s="10">
        <f t="shared" si="5"/>
        <v>10</v>
      </c>
      <c r="Q18" s="16">
        <f t="shared" si="3"/>
        <v>50</v>
      </c>
    </row>
    <row r="19" spans="1:17" s="12" customFormat="1" ht="15" customHeight="1" x14ac:dyDescent="0.25">
      <c r="A19" s="36" t="s">
        <v>82</v>
      </c>
      <c r="B19" s="9">
        <v>1</v>
      </c>
      <c r="C19" s="48">
        <v>6</v>
      </c>
      <c r="D19" s="44">
        <f t="shared" si="4"/>
        <v>7</v>
      </c>
      <c r="E19" s="50">
        <v>0</v>
      </c>
      <c r="F19" s="51">
        <v>1</v>
      </c>
      <c r="G19" s="50">
        <v>0</v>
      </c>
      <c r="H19" s="51">
        <v>1</v>
      </c>
      <c r="I19" s="50">
        <v>5</v>
      </c>
      <c r="J19" s="51">
        <v>1</v>
      </c>
      <c r="K19" s="10">
        <f t="shared" si="1"/>
        <v>32</v>
      </c>
      <c r="L19" s="20">
        <f>11/20</f>
        <v>0.55000000000000004</v>
      </c>
      <c r="M19" s="17">
        <f>12/20</f>
        <v>0.6</v>
      </c>
      <c r="N19" s="17"/>
      <c r="O19" s="46">
        <v>0.45</v>
      </c>
      <c r="P19" s="10">
        <f t="shared" si="5"/>
        <v>20.5</v>
      </c>
      <c r="Q19" s="16">
        <f t="shared" si="3"/>
        <v>59.5</v>
      </c>
    </row>
    <row r="20" spans="1:17" s="12" customFormat="1" ht="15" customHeight="1" x14ac:dyDescent="0.25">
      <c r="A20" s="36" t="s">
        <v>88</v>
      </c>
      <c r="B20" s="9">
        <v>7</v>
      </c>
      <c r="C20" s="48">
        <v>8</v>
      </c>
      <c r="D20" s="44">
        <f t="shared" si="4"/>
        <v>15</v>
      </c>
      <c r="E20" s="50">
        <v>0</v>
      </c>
      <c r="F20" s="51">
        <v>1</v>
      </c>
      <c r="G20" s="50">
        <v>0</v>
      </c>
      <c r="H20" s="51">
        <v>1</v>
      </c>
      <c r="I20" s="50">
        <v>5</v>
      </c>
      <c r="J20" s="51">
        <v>1</v>
      </c>
      <c r="K20" s="10">
        <f t="shared" si="1"/>
        <v>32</v>
      </c>
      <c r="L20" s="20">
        <v>0.35</v>
      </c>
      <c r="M20" s="20">
        <v>0.5</v>
      </c>
      <c r="N20" s="20"/>
      <c r="O20" s="46">
        <v>0.35</v>
      </c>
      <c r="P20" s="10">
        <f t="shared" si="5"/>
        <v>15.5</v>
      </c>
      <c r="Q20" s="16">
        <f t="shared" si="3"/>
        <v>62.5</v>
      </c>
    </row>
    <row r="21" spans="1:17" s="12" customFormat="1" ht="15" customHeight="1" x14ac:dyDescent="0.25">
      <c r="A21" s="36" t="s">
        <v>89</v>
      </c>
      <c r="B21" s="9">
        <v>6</v>
      </c>
      <c r="C21" s="48">
        <v>8</v>
      </c>
      <c r="D21" s="44">
        <f t="shared" si="4"/>
        <v>14</v>
      </c>
      <c r="E21" s="50">
        <v>0</v>
      </c>
      <c r="F21" s="51">
        <v>1</v>
      </c>
      <c r="G21" s="50">
        <v>0</v>
      </c>
      <c r="H21" s="51">
        <v>1</v>
      </c>
      <c r="I21" s="50">
        <v>5</v>
      </c>
      <c r="J21" s="51">
        <v>1</v>
      </c>
      <c r="K21" s="10">
        <f t="shared" si="1"/>
        <v>32</v>
      </c>
      <c r="L21" s="17">
        <v>0.4</v>
      </c>
      <c r="M21" s="20">
        <v>0.65</v>
      </c>
      <c r="N21" s="20"/>
      <c r="O21" s="46">
        <v>0.5</v>
      </c>
      <c r="P21" s="10">
        <f t="shared" si="5"/>
        <v>20.5</v>
      </c>
      <c r="Q21" s="16">
        <f t="shared" si="3"/>
        <v>66.5</v>
      </c>
    </row>
    <row r="22" spans="1:17" s="12" customFormat="1" ht="15" customHeight="1" x14ac:dyDescent="0.25">
      <c r="A22" s="36" t="s">
        <v>90</v>
      </c>
      <c r="B22" s="9">
        <v>2</v>
      </c>
      <c r="C22" s="48">
        <v>4</v>
      </c>
      <c r="D22" s="44">
        <f t="shared" si="4"/>
        <v>6</v>
      </c>
      <c r="E22" s="50">
        <v>0</v>
      </c>
      <c r="F22" s="51">
        <v>1</v>
      </c>
      <c r="G22" s="50">
        <v>0</v>
      </c>
      <c r="H22" s="51">
        <v>1</v>
      </c>
      <c r="I22" s="50">
        <v>5</v>
      </c>
      <c r="J22" s="51">
        <v>1</v>
      </c>
      <c r="K22" s="10">
        <f t="shared" si="1"/>
        <v>32</v>
      </c>
      <c r="L22" s="20">
        <f>9/20</f>
        <v>0.45</v>
      </c>
      <c r="M22" s="17">
        <f>8/20</f>
        <v>0.4</v>
      </c>
      <c r="N22" s="17"/>
      <c r="O22" s="46">
        <v>0.2</v>
      </c>
      <c r="P22" s="10">
        <f t="shared" si="5"/>
        <v>12.5</v>
      </c>
      <c r="Q22" s="16">
        <f t="shared" si="3"/>
        <v>50.5</v>
      </c>
    </row>
    <row r="23" spans="1:17" s="12" customFormat="1" ht="15" customHeight="1" x14ac:dyDescent="0.25">
      <c r="A23" s="36" t="s">
        <v>92</v>
      </c>
      <c r="B23" s="9">
        <v>4</v>
      </c>
      <c r="C23" s="48">
        <v>6</v>
      </c>
      <c r="D23" s="44">
        <f t="shared" si="4"/>
        <v>10</v>
      </c>
      <c r="E23" s="50">
        <v>0</v>
      </c>
      <c r="F23" s="51">
        <v>1</v>
      </c>
      <c r="G23" s="50">
        <v>0</v>
      </c>
      <c r="H23" s="51">
        <v>1</v>
      </c>
      <c r="I23" s="50">
        <v>5</v>
      </c>
      <c r="J23" s="51">
        <v>1</v>
      </c>
      <c r="K23" s="10">
        <f t="shared" si="1"/>
        <v>32</v>
      </c>
      <c r="L23" s="17"/>
      <c r="M23" s="17">
        <v>0.35</v>
      </c>
      <c r="N23" s="20"/>
      <c r="O23" s="11"/>
      <c r="P23" s="10">
        <f t="shared" si="5"/>
        <v>3.5</v>
      </c>
      <c r="Q23" s="16">
        <f t="shared" si="3"/>
        <v>45.5</v>
      </c>
    </row>
    <row r="24" spans="1:17" s="12" customFormat="1" ht="15" customHeight="1" x14ac:dyDescent="0.25">
      <c r="A24" s="36" t="s">
        <v>91</v>
      </c>
      <c r="B24" s="9">
        <v>1</v>
      </c>
      <c r="C24" s="48">
        <v>0</v>
      </c>
      <c r="D24" s="44">
        <f t="shared" si="4"/>
        <v>1</v>
      </c>
      <c r="E24" s="50">
        <v>0</v>
      </c>
      <c r="F24" s="51">
        <v>1</v>
      </c>
      <c r="G24" s="50">
        <v>0</v>
      </c>
      <c r="H24" s="51">
        <v>1</v>
      </c>
      <c r="I24" s="50">
        <v>5</v>
      </c>
      <c r="J24" s="51">
        <v>1</v>
      </c>
      <c r="K24" s="10">
        <f t="shared" si="1"/>
        <v>32</v>
      </c>
      <c r="L24" s="20"/>
      <c r="M24" s="20"/>
      <c r="N24" s="20"/>
      <c r="O24" s="11"/>
      <c r="P24" s="10">
        <f t="shared" si="5"/>
        <v>0</v>
      </c>
      <c r="Q24" s="16">
        <f t="shared" si="3"/>
        <v>33</v>
      </c>
    </row>
    <row r="25" spans="1:17" s="12" customFormat="1" ht="15" customHeight="1" x14ac:dyDescent="0.25">
      <c r="A25" s="36" t="s">
        <v>93</v>
      </c>
      <c r="B25" s="9">
        <v>4</v>
      </c>
      <c r="C25" s="48">
        <v>6</v>
      </c>
      <c r="D25" s="44">
        <f t="shared" si="4"/>
        <v>10</v>
      </c>
      <c r="E25" s="50">
        <v>0</v>
      </c>
      <c r="F25" s="51">
        <v>1</v>
      </c>
      <c r="G25" s="50">
        <v>0</v>
      </c>
      <c r="H25" s="51">
        <v>1</v>
      </c>
      <c r="I25" s="50">
        <v>5</v>
      </c>
      <c r="J25" s="51">
        <v>1</v>
      </c>
      <c r="K25" s="10">
        <f t="shared" si="1"/>
        <v>32</v>
      </c>
      <c r="L25" s="17">
        <f>8/20</f>
        <v>0.4</v>
      </c>
      <c r="M25" s="20">
        <v>0.4</v>
      </c>
      <c r="N25" s="17"/>
      <c r="O25" s="46">
        <v>0.35</v>
      </c>
      <c r="P25" s="10">
        <f t="shared" si="5"/>
        <v>15</v>
      </c>
      <c r="Q25" s="16">
        <f t="shared" si="3"/>
        <v>57</v>
      </c>
    </row>
    <row r="26" spans="1:17" x14ac:dyDescent="0.25">
      <c r="A26" s="36" t="s">
        <v>94</v>
      </c>
      <c r="B26" s="9">
        <v>7</v>
      </c>
      <c r="C26" s="48">
        <v>8</v>
      </c>
      <c r="D26" s="44">
        <f t="shared" si="4"/>
        <v>15</v>
      </c>
      <c r="E26" s="50">
        <v>0</v>
      </c>
      <c r="F26" s="51">
        <v>1</v>
      </c>
      <c r="G26" s="50">
        <v>0</v>
      </c>
      <c r="H26" s="51">
        <v>1</v>
      </c>
      <c r="I26" s="50">
        <v>5</v>
      </c>
      <c r="J26" s="51">
        <v>1</v>
      </c>
      <c r="K26" s="10">
        <f t="shared" ref="K26:K28" si="6">E26+G26+I26+F26*7+H26*10+J26*10</f>
        <v>32</v>
      </c>
      <c r="L26" s="17">
        <v>0.25</v>
      </c>
      <c r="M26" s="20">
        <v>0.3</v>
      </c>
      <c r="N26" s="17"/>
      <c r="O26" s="46">
        <v>0.2</v>
      </c>
      <c r="P26" s="10">
        <f t="shared" si="5"/>
        <v>9.5</v>
      </c>
      <c r="Q26" s="16">
        <f t="shared" ref="Q26:Q28" si="7">P26+K26+D26</f>
        <v>56.5</v>
      </c>
    </row>
    <row r="27" spans="1:17" x14ac:dyDescent="0.25">
      <c r="A27" s="36" t="s">
        <v>95</v>
      </c>
      <c r="B27" s="9">
        <v>5</v>
      </c>
      <c r="C27" s="48">
        <v>8</v>
      </c>
      <c r="D27" s="44">
        <f t="shared" si="4"/>
        <v>13</v>
      </c>
      <c r="E27" s="50">
        <v>0</v>
      </c>
      <c r="F27" s="50"/>
      <c r="G27" s="50">
        <v>0</v>
      </c>
      <c r="H27" s="50"/>
      <c r="I27" s="50"/>
      <c r="J27" s="50"/>
      <c r="K27" s="10">
        <f t="shared" si="6"/>
        <v>0</v>
      </c>
      <c r="L27" s="17">
        <v>0.4</v>
      </c>
      <c r="M27" s="20">
        <v>0.3</v>
      </c>
      <c r="N27" s="17"/>
      <c r="O27" s="46">
        <v>0.35</v>
      </c>
      <c r="P27" s="10">
        <f t="shared" si="5"/>
        <v>14</v>
      </c>
      <c r="Q27" s="16">
        <f t="shared" si="7"/>
        <v>27</v>
      </c>
    </row>
    <row r="28" spans="1:17" x14ac:dyDescent="0.25">
      <c r="A28" s="36" t="s">
        <v>96</v>
      </c>
      <c r="B28" s="9">
        <v>5</v>
      </c>
      <c r="C28" s="48">
        <v>8</v>
      </c>
      <c r="D28" s="44">
        <f t="shared" si="4"/>
        <v>13</v>
      </c>
      <c r="E28" s="50">
        <v>0</v>
      </c>
      <c r="F28" s="51">
        <v>1</v>
      </c>
      <c r="G28" s="50">
        <v>0</v>
      </c>
      <c r="H28" s="51">
        <v>1</v>
      </c>
      <c r="I28" s="50">
        <v>5</v>
      </c>
      <c r="J28" s="51">
        <v>1</v>
      </c>
      <c r="K28" s="10">
        <f t="shared" si="6"/>
        <v>32</v>
      </c>
      <c r="L28" s="17">
        <v>0.25</v>
      </c>
      <c r="M28" s="20"/>
      <c r="N28" s="17"/>
      <c r="O28" s="46">
        <v>0.3</v>
      </c>
      <c r="P28" s="10">
        <f t="shared" si="5"/>
        <v>8.5</v>
      </c>
      <c r="Q28" s="16">
        <f t="shared" si="7"/>
        <v>53.5</v>
      </c>
    </row>
  </sheetData>
  <sortState ref="A4:Q6">
    <sortCondition descending="1" ref="Q6"/>
  </sortState>
  <mergeCells count="17">
    <mergeCell ref="Q1:Q3"/>
    <mergeCell ref="L1:P1"/>
    <mergeCell ref="B1:D1"/>
    <mergeCell ref="E1:K1"/>
    <mergeCell ref="E2:F2"/>
    <mergeCell ref="G2:H2"/>
    <mergeCell ref="I2:J2"/>
    <mergeCell ref="L2:L3"/>
    <mergeCell ref="M2:M3"/>
    <mergeCell ref="N2:N3"/>
    <mergeCell ref="O2:O3"/>
    <mergeCell ref="P2:P3"/>
    <mergeCell ref="A1:A3"/>
    <mergeCell ref="B2:B3"/>
    <mergeCell ref="C2:C3"/>
    <mergeCell ref="D2:D3"/>
    <mergeCell ref="K2:K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workbookViewId="0">
      <pane xSplit="1" topLeftCell="B1" activePane="topRight" state="frozen"/>
      <selection pane="topRight" activeCell="I14" sqref="I14"/>
    </sheetView>
  </sheetViews>
  <sheetFormatPr defaultRowHeight="15" x14ac:dyDescent="0.25"/>
  <cols>
    <col min="1" max="1" width="34.42578125" customWidth="1"/>
    <col min="2" max="2" width="11" customWidth="1"/>
    <col min="3" max="3" width="11.28515625" customWidth="1"/>
    <col min="4" max="4" width="15.140625" customWidth="1"/>
    <col min="5" max="5" width="17.85546875" customWidth="1"/>
    <col min="6" max="6" width="13.28515625" customWidth="1"/>
    <col min="7" max="7" width="17.5703125" customWidth="1"/>
    <col min="8" max="8" width="13.5703125" customWidth="1"/>
    <col min="9" max="9" width="17" customWidth="1"/>
    <col min="10" max="10" width="13.5703125" customWidth="1"/>
    <col min="11" max="11" width="13" customWidth="1"/>
    <col min="12" max="12" width="9.42578125" customWidth="1"/>
    <col min="15" max="15" width="9.140625" style="30"/>
    <col min="16" max="16" width="13.7109375" customWidth="1"/>
    <col min="17" max="17" width="13.28515625" customWidth="1"/>
  </cols>
  <sheetData>
    <row r="1" spans="1:17" ht="32.25" customHeight="1" x14ac:dyDescent="0.25">
      <c r="A1" s="62" t="s">
        <v>0</v>
      </c>
      <c r="B1" s="66" t="s">
        <v>58</v>
      </c>
      <c r="C1" s="66"/>
      <c r="D1" s="66"/>
      <c r="E1" s="66" t="s">
        <v>61</v>
      </c>
      <c r="F1" s="66"/>
      <c r="G1" s="66"/>
      <c r="H1" s="66"/>
      <c r="I1" s="66"/>
      <c r="J1" s="66"/>
      <c r="K1" s="66"/>
      <c r="L1" s="66" t="s">
        <v>63</v>
      </c>
      <c r="M1" s="66"/>
      <c r="N1" s="66"/>
      <c r="O1" s="66"/>
      <c r="P1" s="66"/>
      <c r="Q1" s="65" t="s">
        <v>18</v>
      </c>
    </row>
    <row r="2" spans="1:17" ht="15" customHeight="1" x14ac:dyDescent="0.25">
      <c r="A2" s="62"/>
      <c r="B2" s="63" t="s">
        <v>59</v>
      </c>
      <c r="C2" s="63" t="s">
        <v>60</v>
      </c>
      <c r="D2" s="64" t="s">
        <v>1</v>
      </c>
      <c r="E2" s="63" t="s">
        <v>62</v>
      </c>
      <c r="F2" s="63"/>
      <c r="G2" s="63" t="s">
        <v>11</v>
      </c>
      <c r="H2" s="63"/>
      <c r="I2" s="63" t="s">
        <v>12</v>
      </c>
      <c r="J2" s="63"/>
      <c r="K2" s="64" t="s">
        <v>2</v>
      </c>
      <c r="L2" s="63" t="s">
        <v>64</v>
      </c>
      <c r="M2" s="63" t="s">
        <v>65</v>
      </c>
      <c r="N2" s="63" t="s">
        <v>66</v>
      </c>
      <c r="O2" s="67" t="s">
        <v>67</v>
      </c>
      <c r="P2" s="64" t="s">
        <v>3</v>
      </c>
      <c r="Q2" s="65"/>
    </row>
    <row r="3" spans="1:17" ht="44.25" customHeight="1" x14ac:dyDescent="0.25">
      <c r="A3" s="62"/>
      <c r="B3" s="63"/>
      <c r="C3" s="63"/>
      <c r="D3" s="64"/>
      <c r="E3" s="34" t="s">
        <v>9</v>
      </c>
      <c r="F3" s="34" t="s">
        <v>14</v>
      </c>
      <c r="G3" s="34" t="s">
        <v>13</v>
      </c>
      <c r="H3" s="34" t="s">
        <v>14</v>
      </c>
      <c r="I3" s="34" t="s">
        <v>13</v>
      </c>
      <c r="J3" s="34" t="s">
        <v>14</v>
      </c>
      <c r="K3" s="64"/>
      <c r="L3" s="63"/>
      <c r="M3" s="63"/>
      <c r="N3" s="63"/>
      <c r="O3" s="67"/>
      <c r="P3" s="64"/>
      <c r="Q3" s="65"/>
    </row>
    <row r="4" spans="1:17" ht="15" customHeight="1" x14ac:dyDescent="0.25">
      <c r="A4" s="40" t="s">
        <v>97</v>
      </c>
      <c r="B4" s="6">
        <v>7</v>
      </c>
      <c r="C4" s="6">
        <v>8</v>
      </c>
      <c r="D4" s="13">
        <f>B4/7*7+C4/8*8</f>
        <v>15</v>
      </c>
      <c r="E4" s="5">
        <v>3</v>
      </c>
      <c r="F4" s="3">
        <v>1</v>
      </c>
      <c r="G4" s="5">
        <v>5</v>
      </c>
      <c r="H4" s="3">
        <v>1</v>
      </c>
      <c r="I4" s="6">
        <v>5</v>
      </c>
      <c r="J4" s="3">
        <v>1</v>
      </c>
      <c r="K4" s="4">
        <f>E4+G4+I4+F4*7+H4*10+J4*10</f>
        <v>40</v>
      </c>
      <c r="L4" s="3">
        <v>0.75</v>
      </c>
      <c r="M4" s="3">
        <v>0.65</v>
      </c>
      <c r="N4" s="3"/>
      <c r="O4" s="28">
        <v>0.55000000000000004</v>
      </c>
      <c r="P4" s="4">
        <f>L4*10+M4*10+O4*20</f>
        <v>25</v>
      </c>
      <c r="Q4" s="7">
        <f>P4+K4+D4</f>
        <v>80</v>
      </c>
    </row>
    <row r="5" spans="1:17" ht="15" customHeight="1" x14ac:dyDescent="0.25">
      <c r="A5" s="40" t="s">
        <v>98</v>
      </c>
      <c r="B5" s="6">
        <v>7</v>
      </c>
      <c r="C5" s="6">
        <v>8</v>
      </c>
      <c r="D5" s="13">
        <f t="shared" ref="D5:D13" si="0">B5/7*7+C5/8*8</f>
        <v>15</v>
      </c>
      <c r="E5" s="5">
        <v>3</v>
      </c>
      <c r="F5" s="3">
        <v>1</v>
      </c>
      <c r="G5" s="5">
        <v>5</v>
      </c>
      <c r="H5" s="3">
        <v>1</v>
      </c>
      <c r="I5" s="6">
        <v>5</v>
      </c>
      <c r="J5" s="3">
        <v>1</v>
      </c>
      <c r="K5" s="4">
        <f t="shared" ref="K5:K21" si="1">E5+G5+I5+F5*7+H5*10+J5*10</f>
        <v>40</v>
      </c>
      <c r="L5" s="3">
        <v>0.35</v>
      </c>
      <c r="M5" s="3">
        <v>0.6</v>
      </c>
      <c r="N5" s="3"/>
      <c r="O5" s="28">
        <v>0.9</v>
      </c>
      <c r="P5" s="4">
        <f t="shared" ref="P5:P13" si="2">L5*10+M5*10+O5*20</f>
        <v>27.5</v>
      </c>
      <c r="Q5" s="7">
        <f t="shared" ref="Q5:Q21" si="3">P5+K5+D5</f>
        <v>82.5</v>
      </c>
    </row>
    <row r="6" spans="1:17" ht="15" customHeight="1" x14ac:dyDescent="0.25">
      <c r="A6" s="40" t="s">
        <v>99</v>
      </c>
      <c r="B6" s="6">
        <v>4</v>
      </c>
      <c r="C6" s="6">
        <v>8</v>
      </c>
      <c r="D6" s="13">
        <f t="shared" si="0"/>
        <v>12</v>
      </c>
      <c r="E6" s="5">
        <v>3</v>
      </c>
      <c r="F6" s="3">
        <v>1</v>
      </c>
      <c r="G6" s="5">
        <v>5</v>
      </c>
      <c r="H6" s="3">
        <v>1</v>
      </c>
      <c r="I6" s="6">
        <v>5</v>
      </c>
      <c r="J6" s="3">
        <v>1</v>
      </c>
      <c r="K6" s="4">
        <f t="shared" si="1"/>
        <v>40</v>
      </c>
      <c r="L6" s="3">
        <v>0.6</v>
      </c>
      <c r="M6" s="3"/>
      <c r="N6" s="3"/>
      <c r="O6" s="28">
        <v>0.3</v>
      </c>
      <c r="P6" s="4">
        <f t="shared" si="2"/>
        <v>12</v>
      </c>
      <c r="Q6" s="7">
        <f t="shared" si="3"/>
        <v>64</v>
      </c>
    </row>
    <row r="7" spans="1:17" ht="15" customHeight="1" x14ac:dyDescent="0.25">
      <c r="A7" s="40" t="s">
        <v>100</v>
      </c>
      <c r="B7" s="6">
        <v>6</v>
      </c>
      <c r="C7" s="6">
        <v>8</v>
      </c>
      <c r="D7" s="13">
        <f t="shared" si="0"/>
        <v>14</v>
      </c>
      <c r="E7" s="5"/>
      <c r="F7" s="3"/>
      <c r="G7" s="5"/>
      <c r="H7" s="3"/>
      <c r="I7" s="5"/>
      <c r="J7" s="3"/>
      <c r="K7" s="4">
        <f t="shared" si="1"/>
        <v>0</v>
      </c>
      <c r="L7" s="19">
        <v>0.6</v>
      </c>
      <c r="M7" s="19">
        <v>0.45</v>
      </c>
      <c r="N7" s="19"/>
      <c r="O7" s="28">
        <v>0.65</v>
      </c>
      <c r="P7" s="4">
        <f t="shared" si="2"/>
        <v>23.5</v>
      </c>
      <c r="Q7" s="7">
        <f t="shared" si="3"/>
        <v>37.5</v>
      </c>
    </row>
    <row r="8" spans="1:17" ht="15" customHeight="1" x14ac:dyDescent="0.25">
      <c r="A8" s="40" t="s">
        <v>101</v>
      </c>
      <c r="B8" s="6">
        <v>7</v>
      </c>
      <c r="C8" s="6">
        <v>8</v>
      </c>
      <c r="D8" s="13">
        <f t="shared" si="0"/>
        <v>15</v>
      </c>
      <c r="E8" s="5">
        <v>3</v>
      </c>
      <c r="F8" s="3">
        <v>1</v>
      </c>
      <c r="G8" s="5">
        <v>5</v>
      </c>
      <c r="H8" s="3">
        <v>1</v>
      </c>
      <c r="I8" s="5">
        <v>5</v>
      </c>
      <c r="J8" s="3">
        <v>1</v>
      </c>
      <c r="K8" s="4">
        <f t="shared" si="1"/>
        <v>40</v>
      </c>
      <c r="L8" s="19">
        <v>0.95</v>
      </c>
      <c r="M8" s="19">
        <v>0.8</v>
      </c>
      <c r="N8" s="5"/>
      <c r="O8" s="28">
        <v>0.8</v>
      </c>
      <c r="P8" s="4">
        <f t="shared" si="2"/>
        <v>33.5</v>
      </c>
      <c r="Q8" s="7">
        <f t="shared" si="3"/>
        <v>88.5</v>
      </c>
    </row>
    <row r="9" spans="1:17" ht="15" customHeight="1" x14ac:dyDescent="0.25">
      <c r="A9" s="40" t="s">
        <v>102</v>
      </c>
      <c r="B9" s="6">
        <v>6</v>
      </c>
      <c r="C9" s="6">
        <v>8</v>
      </c>
      <c r="D9" s="13">
        <f t="shared" si="0"/>
        <v>14</v>
      </c>
      <c r="E9" s="5">
        <v>3</v>
      </c>
      <c r="F9" s="3">
        <v>1</v>
      </c>
      <c r="G9" s="5">
        <v>5</v>
      </c>
      <c r="H9" s="3">
        <v>1</v>
      </c>
      <c r="I9" s="5">
        <v>5</v>
      </c>
      <c r="J9" s="3">
        <v>1</v>
      </c>
      <c r="K9" s="4">
        <f t="shared" si="1"/>
        <v>40</v>
      </c>
      <c r="L9" s="3">
        <v>0.45</v>
      </c>
      <c r="M9" s="19">
        <v>0.55000000000000004</v>
      </c>
      <c r="N9" s="19"/>
      <c r="O9" s="28">
        <v>0.35</v>
      </c>
      <c r="P9" s="4">
        <f t="shared" si="2"/>
        <v>17</v>
      </c>
      <c r="Q9" s="7">
        <f t="shared" si="3"/>
        <v>71</v>
      </c>
    </row>
    <row r="10" spans="1:17" ht="15" customHeight="1" x14ac:dyDescent="0.25">
      <c r="A10" s="40" t="s">
        <v>103</v>
      </c>
      <c r="B10" s="6">
        <v>7</v>
      </c>
      <c r="C10" s="6">
        <v>8</v>
      </c>
      <c r="D10" s="13">
        <f t="shared" si="0"/>
        <v>15</v>
      </c>
      <c r="E10" s="5">
        <v>3</v>
      </c>
      <c r="F10" s="3">
        <v>1</v>
      </c>
      <c r="G10" s="5">
        <v>5</v>
      </c>
      <c r="H10" s="3">
        <v>1</v>
      </c>
      <c r="I10" s="5">
        <v>5</v>
      </c>
      <c r="J10" s="3">
        <v>1</v>
      </c>
      <c r="K10" s="4">
        <f t="shared" si="1"/>
        <v>40</v>
      </c>
      <c r="L10" s="3">
        <v>0.4</v>
      </c>
      <c r="M10" s="3">
        <v>0.5</v>
      </c>
      <c r="N10" s="5"/>
      <c r="O10" s="28">
        <v>0.5</v>
      </c>
      <c r="P10" s="4">
        <f t="shared" si="2"/>
        <v>19</v>
      </c>
      <c r="Q10" s="7">
        <f t="shared" si="3"/>
        <v>74</v>
      </c>
    </row>
    <row r="11" spans="1:17" s="30" customFormat="1" ht="15" customHeight="1" x14ac:dyDescent="0.25">
      <c r="A11" s="40" t="s">
        <v>159</v>
      </c>
      <c r="B11" s="26">
        <v>7</v>
      </c>
      <c r="C11" s="6">
        <v>8</v>
      </c>
      <c r="D11" s="13">
        <f t="shared" si="0"/>
        <v>15</v>
      </c>
      <c r="E11" s="27">
        <v>3</v>
      </c>
      <c r="F11" s="28">
        <v>1</v>
      </c>
      <c r="G11" s="27">
        <v>5</v>
      </c>
      <c r="H11" s="28">
        <v>1</v>
      </c>
      <c r="I11" s="27">
        <v>5</v>
      </c>
      <c r="J11" s="28">
        <v>1</v>
      </c>
      <c r="K11" s="41">
        <f t="shared" si="1"/>
        <v>40</v>
      </c>
      <c r="L11" s="31">
        <v>0.75</v>
      </c>
      <c r="M11" s="31">
        <v>0.55000000000000004</v>
      </c>
      <c r="N11" s="31"/>
      <c r="O11" s="28">
        <v>0.8</v>
      </c>
      <c r="P11" s="4">
        <f t="shared" si="2"/>
        <v>29</v>
      </c>
      <c r="Q11" s="29">
        <f t="shared" si="3"/>
        <v>84</v>
      </c>
    </row>
    <row r="12" spans="1:17" s="30" customFormat="1" ht="15" customHeight="1" x14ac:dyDescent="0.25">
      <c r="A12" s="40" t="s">
        <v>160</v>
      </c>
      <c r="B12" s="26">
        <v>6</v>
      </c>
      <c r="C12" s="6">
        <v>8</v>
      </c>
      <c r="D12" s="13">
        <f t="shared" si="0"/>
        <v>14</v>
      </c>
      <c r="E12" s="27">
        <v>3</v>
      </c>
      <c r="F12" s="28">
        <v>1</v>
      </c>
      <c r="G12" s="27">
        <v>5</v>
      </c>
      <c r="H12" s="28">
        <v>1</v>
      </c>
      <c r="I12" s="27">
        <v>5</v>
      </c>
      <c r="J12" s="28">
        <v>1</v>
      </c>
      <c r="K12" s="41">
        <f t="shared" si="1"/>
        <v>40</v>
      </c>
      <c r="L12" s="31">
        <v>0.4</v>
      </c>
      <c r="M12" s="28">
        <v>0.25</v>
      </c>
      <c r="N12" s="31"/>
      <c r="O12" s="28">
        <v>0.5</v>
      </c>
      <c r="P12" s="4">
        <f t="shared" si="2"/>
        <v>16.5</v>
      </c>
      <c r="Q12" s="29">
        <f t="shared" si="3"/>
        <v>70.5</v>
      </c>
    </row>
    <row r="13" spans="1:17" s="30" customFormat="1" ht="15" customHeight="1" x14ac:dyDescent="0.25">
      <c r="A13" s="40" t="s">
        <v>161</v>
      </c>
      <c r="B13" s="26">
        <v>7</v>
      </c>
      <c r="C13" s="6">
        <v>8</v>
      </c>
      <c r="D13" s="13">
        <f t="shared" si="0"/>
        <v>15</v>
      </c>
      <c r="E13" s="27">
        <v>3</v>
      </c>
      <c r="F13" s="28">
        <v>1</v>
      </c>
      <c r="G13" s="27">
        <v>5</v>
      </c>
      <c r="H13" s="28">
        <v>1</v>
      </c>
      <c r="I13" s="27">
        <v>5</v>
      </c>
      <c r="J13" s="28">
        <v>1</v>
      </c>
      <c r="K13" s="41">
        <f t="shared" si="1"/>
        <v>40</v>
      </c>
      <c r="L13" s="31">
        <v>0.7</v>
      </c>
      <c r="M13" s="31">
        <v>0.7</v>
      </c>
      <c r="N13" s="28"/>
      <c r="O13" s="28">
        <v>0.8</v>
      </c>
      <c r="P13" s="4">
        <f t="shared" si="2"/>
        <v>30</v>
      </c>
      <c r="Q13" s="29">
        <f t="shared" si="3"/>
        <v>85</v>
      </c>
    </row>
    <row r="14" spans="1:17" s="12" customFormat="1" ht="15" customHeight="1" x14ac:dyDescent="0.25">
      <c r="A14" s="35" t="s">
        <v>104</v>
      </c>
      <c r="B14" s="9">
        <v>1</v>
      </c>
      <c r="C14" s="52">
        <v>7</v>
      </c>
      <c r="D14" s="14">
        <f>B14/7*7+C14/8*8</f>
        <v>8</v>
      </c>
      <c r="E14" s="53"/>
      <c r="F14" s="54"/>
      <c r="G14" s="53"/>
      <c r="H14" s="54"/>
      <c r="I14" s="53"/>
      <c r="J14" s="54"/>
      <c r="K14" s="10">
        <f t="shared" si="1"/>
        <v>0</v>
      </c>
      <c r="L14" s="20"/>
      <c r="M14" s="17">
        <v>0.25</v>
      </c>
      <c r="N14" s="17"/>
      <c r="O14" s="46">
        <v>0.6</v>
      </c>
      <c r="P14" s="10">
        <f>L14*10+M14*10+O14*20</f>
        <v>14.5</v>
      </c>
      <c r="Q14" s="16">
        <f t="shared" si="3"/>
        <v>22.5</v>
      </c>
    </row>
    <row r="15" spans="1:17" s="12" customFormat="1" ht="15" customHeight="1" x14ac:dyDescent="0.25">
      <c r="A15" s="35" t="s">
        <v>105</v>
      </c>
      <c r="B15" s="9">
        <v>7</v>
      </c>
      <c r="C15" s="52">
        <v>8</v>
      </c>
      <c r="D15" s="44">
        <f t="shared" ref="D15:D24" si="4">B15/7*7+C15/8*8</f>
        <v>15</v>
      </c>
      <c r="E15" s="53">
        <v>3</v>
      </c>
      <c r="F15" s="51">
        <v>1</v>
      </c>
      <c r="G15" s="53">
        <v>5</v>
      </c>
      <c r="H15" s="51">
        <v>1</v>
      </c>
      <c r="I15" s="53">
        <v>5</v>
      </c>
      <c r="J15" s="51">
        <v>1</v>
      </c>
      <c r="K15" s="10">
        <f t="shared" si="1"/>
        <v>40</v>
      </c>
      <c r="L15" s="17">
        <v>0.65</v>
      </c>
      <c r="M15" s="20">
        <v>0.7</v>
      </c>
      <c r="N15" s="20"/>
      <c r="O15" s="46">
        <v>0.85</v>
      </c>
      <c r="P15" s="10">
        <f t="shared" ref="P15:P24" si="5">L15*10+M15*10+O15*20</f>
        <v>30.5</v>
      </c>
      <c r="Q15" s="16">
        <f t="shared" si="3"/>
        <v>85.5</v>
      </c>
    </row>
    <row r="16" spans="1:17" s="12" customFormat="1" ht="15" customHeight="1" x14ac:dyDescent="0.25">
      <c r="A16" s="35" t="s">
        <v>106</v>
      </c>
      <c r="B16" s="9">
        <v>3</v>
      </c>
      <c r="C16" s="52">
        <v>8</v>
      </c>
      <c r="D16" s="44">
        <f t="shared" si="4"/>
        <v>11</v>
      </c>
      <c r="E16" s="53"/>
      <c r="F16" s="53"/>
      <c r="G16" s="53"/>
      <c r="H16" s="53"/>
      <c r="I16" s="53"/>
      <c r="J16" s="53"/>
      <c r="K16" s="10">
        <f t="shared" si="1"/>
        <v>0</v>
      </c>
      <c r="L16" s="17">
        <v>0.3</v>
      </c>
      <c r="M16" s="17">
        <v>0.45</v>
      </c>
      <c r="N16" s="11"/>
      <c r="O16" s="11"/>
      <c r="P16" s="10">
        <f t="shared" si="5"/>
        <v>7.5</v>
      </c>
      <c r="Q16" s="16">
        <f t="shared" si="3"/>
        <v>18.5</v>
      </c>
    </row>
    <row r="17" spans="1:17" s="12" customFormat="1" ht="15" customHeight="1" x14ac:dyDescent="0.25">
      <c r="A17" s="35" t="s">
        <v>107</v>
      </c>
      <c r="B17" s="9">
        <v>7</v>
      </c>
      <c r="C17" s="52">
        <v>8</v>
      </c>
      <c r="D17" s="44">
        <f t="shared" si="4"/>
        <v>15</v>
      </c>
      <c r="E17" s="53">
        <v>3</v>
      </c>
      <c r="F17" s="51">
        <v>1</v>
      </c>
      <c r="G17" s="53">
        <v>5</v>
      </c>
      <c r="H17" s="55">
        <v>1</v>
      </c>
      <c r="I17" s="53">
        <v>5</v>
      </c>
      <c r="J17" s="55">
        <v>1</v>
      </c>
      <c r="K17" s="10">
        <f t="shared" si="1"/>
        <v>40</v>
      </c>
      <c r="L17" s="17">
        <v>0.4</v>
      </c>
      <c r="M17" s="20">
        <v>0.6</v>
      </c>
      <c r="N17" s="20"/>
      <c r="O17" s="46">
        <v>0.6</v>
      </c>
      <c r="P17" s="10">
        <f t="shared" si="5"/>
        <v>22</v>
      </c>
      <c r="Q17" s="16">
        <f t="shared" si="3"/>
        <v>77</v>
      </c>
    </row>
    <row r="18" spans="1:17" s="12" customFormat="1" ht="15" customHeight="1" x14ac:dyDescent="0.25">
      <c r="A18" s="35" t="s">
        <v>108</v>
      </c>
      <c r="B18" s="9">
        <v>7</v>
      </c>
      <c r="C18" s="52">
        <v>8</v>
      </c>
      <c r="D18" s="44">
        <f t="shared" si="4"/>
        <v>15</v>
      </c>
      <c r="E18" s="53">
        <v>3</v>
      </c>
      <c r="F18" s="54">
        <v>1</v>
      </c>
      <c r="G18" s="53"/>
      <c r="H18" s="53"/>
      <c r="I18" s="53"/>
      <c r="J18" s="53"/>
      <c r="K18" s="10">
        <f t="shared" si="1"/>
        <v>10</v>
      </c>
      <c r="L18" s="17">
        <v>0.55000000000000004</v>
      </c>
      <c r="M18" s="17">
        <v>0.55000000000000004</v>
      </c>
      <c r="N18" s="11"/>
      <c r="O18" s="46">
        <v>0.45</v>
      </c>
      <c r="P18" s="10">
        <f t="shared" si="5"/>
        <v>20</v>
      </c>
      <c r="Q18" s="16">
        <f t="shared" si="3"/>
        <v>45</v>
      </c>
    </row>
    <row r="19" spans="1:17" s="12" customFormat="1" ht="15" customHeight="1" x14ac:dyDescent="0.25">
      <c r="A19" s="35" t="s">
        <v>109</v>
      </c>
      <c r="B19" s="9">
        <v>6</v>
      </c>
      <c r="C19" s="52">
        <v>8</v>
      </c>
      <c r="D19" s="44">
        <f t="shared" si="4"/>
        <v>14</v>
      </c>
      <c r="E19" s="53">
        <v>3</v>
      </c>
      <c r="F19" s="51">
        <v>1</v>
      </c>
      <c r="G19" s="53"/>
      <c r="H19" s="54"/>
      <c r="I19" s="53"/>
      <c r="J19" s="54"/>
      <c r="K19" s="10">
        <f t="shared" si="1"/>
        <v>10</v>
      </c>
      <c r="L19" s="20">
        <v>0.6</v>
      </c>
      <c r="M19" s="17">
        <v>0.45</v>
      </c>
      <c r="N19" s="17"/>
      <c r="O19" s="46">
        <v>0.4</v>
      </c>
      <c r="P19" s="10">
        <f t="shared" si="5"/>
        <v>18.5</v>
      </c>
      <c r="Q19" s="16">
        <f t="shared" si="3"/>
        <v>42.5</v>
      </c>
    </row>
    <row r="20" spans="1:17" s="12" customFormat="1" ht="15" customHeight="1" x14ac:dyDescent="0.25">
      <c r="A20" s="35" t="s">
        <v>110</v>
      </c>
      <c r="B20" s="9">
        <v>3</v>
      </c>
      <c r="C20" s="52">
        <v>8</v>
      </c>
      <c r="D20" s="44">
        <f t="shared" si="4"/>
        <v>11</v>
      </c>
      <c r="E20" s="53"/>
      <c r="F20" s="54">
        <v>1</v>
      </c>
      <c r="G20" s="53">
        <v>0</v>
      </c>
      <c r="H20" s="54">
        <v>1</v>
      </c>
      <c r="I20" s="53">
        <v>5</v>
      </c>
      <c r="J20" s="54">
        <v>1</v>
      </c>
      <c r="K20" s="10">
        <f t="shared" si="1"/>
        <v>32</v>
      </c>
      <c r="L20" s="20">
        <v>0.5</v>
      </c>
      <c r="M20" s="20">
        <v>0.45</v>
      </c>
      <c r="N20" s="20"/>
      <c r="O20" s="46">
        <v>0.25</v>
      </c>
      <c r="P20" s="10">
        <f t="shared" si="5"/>
        <v>14.5</v>
      </c>
      <c r="Q20" s="16">
        <f t="shared" si="3"/>
        <v>57.5</v>
      </c>
    </row>
    <row r="21" spans="1:17" s="12" customFormat="1" ht="15" customHeight="1" x14ac:dyDescent="0.25">
      <c r="A21" s="36" t="s">
        <v>111</v>
      </c>
      <c r="B21" s="9">
        <v>7</v>
      </c>
      <c r="C21" s="52">
        <v>6</v>
      </c>
      <c r="D21" s="44">
        <f t="shared" si="4"/>
        <v>13</v>
      </c>
      <c r="E21" s="53">
        <v>3</v>
      </c>
      <c r="F21" s="54">
        <v>1</v>
      </c>
      <c r="G21" s="53">
        <v>5</v>
      </c>
      <c r="H21" s="54">
        <v>1</v>
      </c>
      <c r="I21" s="53">
        <v>0</v>
      </c>
      <c r="J21" s="51">
        <v>1</v>
      </c>
      <c r="K21" s="10">
        <f t="shared" si="1"/>
        <v>35</v>
      </c>
      <c r="L21" s="17">
        <v>0.35</v>
      </c>
      <c r="M21" s="20">
        <v>0.35</v>
      </c>
      <c r="N21" s="20"/>
      <c r="O21" s="46">
        <v>0.35</v>
      </c>
      <c r="P21" s="10">
        <f t="shared" si="5"/>
        <v>14</v>
      </c>
      <c r="Q21" s="16">
        <f t="shared" si="3"/>
        <v>62</v>
      </c>
    </row>
    <row r="22" spans="1:17" x14ac:dyDescent="0.25">
      <c r="A22" s="35" t="s">
        <v>112</v>
      </c>
      <c r="B22" s="9">
        <v>6</v>
      </c>
      <c r="C22" s="52">
        <v>7</v>
      </c>
      <c r="D22" s="44">
        <f t="shared" si="4"/>
        <v>13</v>
      </c>
      <c r="E22" s="53">
        <v>3</v>
      </c>
      <c r="F22" s="54">
        <v>1</v>
      </c>
      <c r="G22" s="53">
        <v>0</v>
      </c>
      <c r="H22" s="54">
        <v>1</v>
      </c>
      <c r="I22" s="53">
        <v>5</v>
      </c>
      <c r="J22" s="51">
        <v>1</v>
      </c>
      <c r="K22" s="10">
        <f t="shared" ref="K22:K24" si="6">E22+G22+I22+F22*7+H22*10+J22*10</f>
        <v>35</v>
      </c>
      <c r="L22" s="17">
        <v>0.55000000000000004</v>
      </c>
      <c r="M22" s="20">
        <v>0.5</v>
      </c>
      <c r="N22" s="20"/>
      <c r="O22" s="46">
        <v>0.5</v>
      </c>
      <c r="P22" s="10">
        <f t="shared" si="5"/>
        <v>20.5</v>
      </c>
      <c r="Q22" s="16">
        <f t="shared" ref="Q22:Q24" si="7">P22+K22+D22</f>
        <v>68.5</v>
      </c>
    </row>
    <row r="23" spans="1:17" x14ac:dyDescent="0.25">
      <c r="A23" s="35" t="s">
        <v>113</v>
      </c>
      <c r="B23" s="9">
        <v>6</v>
      </c>
      <c r="C23" s="52">
        <v>6</v>
      </c>
      <c r="D23" s="44">
        <f t="shared" si="4"/>
        <v>12</v>
      </c>
      <c r="E23" s="53">
        <v>3</v>
      </c>
      <c r="F23" s="54">
        <v>1</v>
      </c>
      <c r="G23" s="53">
        <v>0</v>
      </c>
      <c r="H23" s="54">
        <v>1</v>
      </c>
      <c r="I23" s="53">
        <v>5</v>
      </c>
      <c r="J23" s="51">
        <v>1</v>
      </c>
      <c r="K23" s="10">
        <f t="shared" si="6"/>
        <v>35</v>
      </c>
      <c r="L23" s="17">
        <v>0.7</v>
      </c>
      <c r="M23" s="20">
        <v>0.45</v>
      </c>
      <c r="N23" s="20"/>
      <c r="O23" s="46">
        <v>0.55000000000000004</v>
      </c>
      <c r="P23" s="10">
        <f t="shared" si="5"/>
        <v>22.5</v>
      </c>
      <c r="Q23" s="16">
        <f t="shared" si="7"/>
        <v>69.5</v>
      </c>
    </row>
    <row r="24" spans="1:17" x14ac:dyDescent="0.25">
      <c r="A24" s="35" t="s">
        <v>114</v>
      </c>
      <c r="B24" s="9">
        <v>7</v>
      </c>
      <c r="C24" s="52">
        <v>8</v>
      </c>
      <c r="D24" s="44">
        <f t="shared" si="4"/>
        <v>15</v>
      </c>
      <c r="E24" s="53">
        <v>3</v>
      </c>
      <c r="F24" s="51">
        <v>1</v>
      </c>
      <c r="G24" s="53">
        <v>5</v>
      </c>
      <c r="H24" s="54">
        <v>1</v>
      </c>
      <c r="I24" s="53">
        <v>5</v>
      </c>
      <c r="J24" s="51">
        <v>1</v>
      </c>
      <c r="K24" s="10">
        <f t="shared" si="6"/>
        <v>40</v>
      </c>
      <c r="L24" s="17">
        <v>0.7</v>
      </c>
      <c r="M24" s="20">
        <v>0.7</v>
      </c>
      <c r="N24" s="20"/>
      <c r="O24" s="46">
        <v>0.8</v>
      </c>
      <c r="P24" s="10">
        <f t="shared" si="5"/>
        <v>30</v>
      </c>
      <c r="Q24" s="16">
        <f t="shared" si="7"/>
        <v>85</v>
      </c>
    </row>
  </sheetData>
  <mergeCells count="17">
    <mergeCell ref="O2:O3"/>
    <mergeCell ref="A1:A3"/>
    <mergeCell ref="B1:D1"/>
    <mergeCell ref="E1:K1"/>
    <mergeCell ref="L1:P1"/>
    <mergeCell ref="Q1:Q3"/>
    <mergeCell ref="B2:B3"/>
    <mergeCell ref="C2:C3"/>
    <mergeCell ref="D2:D3"/>
    <mergeCell ref="E2:F2"/>
    <mergeCell ref="G2:H2"/>
    <mergeCell ref="P2:P3"/>
    <mergeCell ref="I2:J2"/>
    <mergeCell ref="K2:K3"/>
    <mergeCell ref="L2:L3"/>
    <mergeCell ref="M2:M3"/>
    <mergeCell ref="N2:N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topLeftCell="A3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34.42578125" customWidth="1"/>
    <col min="2" max="2" width="11" customWidth="1"/>
    <col min="3" max="3" width="11.28515625" customWidth="1"/>
    <col min="4" max="4" width="15.140625" customWidth="1"/>
    <col min="5" max="5" width="17.85546875" customWidth="1"/>
    <col min="6" max="6" width="13.28515625" customWidth="1"/>
    <col min="7" max="7" width="17.5703125" customWidth="1"/>
    <col min="8" max="8" width="13.5703125" customWidth="1"/>
    <col min="9" max="9" width="17" customWidth="1"/>
    <col min="10" max="10" width="13.5703125" customWidth="1"/>
    <col min="11" max="11" width="13" customWidth="1"/>
    <col min="12" max="12" width="9.42578125" customWidth="1"/>
    <col min="15" max="15" width="9.140625" style="30"/>
    <col min="16" max="16" width="13.7109375" customWidth="1"/>
    <col min="17" max="17" width="13.28515625" customWidth="1"/>
  </cols>
  <sheetData>
    <row r="1" spans="1:17" ht="32.25" customHeight="1" x14ac:dyDescent="0.25">
      <c r="A1" s="62" t="s">
        <v>0</v>
      </c>
      <c r="B1" s="66" t="s">
        <v>58</v>
      </c>
      <c r="C1" s="66"/>
      <c r="D1" s="66"/>
      <c r="E1" s="66" t="s">
        <v>61</v>
      </c>
      <c r="F1" s="66"/>
      <c r="G1" s="66"/>
      <c r="H1" s="66"/>
      <c r="I1" s="66"/>
      <c r="J1" s="66"/>
      <c r="K1" s="66"/>
      <c r="L1" s="66" t="s">
        <v>63</v>
      </c>
      <c r="M1" s="66"/>
      <c r="N1" s="66"/>
      <c r="O1" s="66"/>
      <c r="P1" s="66"/>
      <c r="Q1" s="65" t="s">
        <v>18</v>
      </c>
    </row>
    <row r="2" spans="1:17" ht="15" customHeight="1" x14ac:dyDescent="0.25">
      <c r="A2" s="62"/>
      <c r="B2" s="63" t="s">
        <v>59</v>
      </c>
      <c r="C2" s="63" t="s">
        <v>60</v>
      </c>
      <c r="D2" s="64" t="s">
        <v>1</v>
      </c>
      <c r="E2" s="63" t="s">
        <v>62</v>
      </c>
      <c r="F2" s="63"/>
      <c r="G2" s="63" t="s">
        <v>11</v>
      </c>
      <c r="H2" s="63"/>
      <c r="I2" s="63" t="s">
        <v>12</v>
      </c>
      <c r="J2" s="63"/>
      <c r="K2" s="64" t="s">
        <v>2</v>
      </c>
      <c r="L2" s="63" t="s">
        <v>64</v>
      </c>
      <c r="M2" s="63" t="s">
        <v>65</v>
      </c>
      <c r="N2" s="63" t="s">
        <v>66</v>
      </c>
      <c r="O2" s="67" t="s">
        <v>67</v>
      </c>
      <c r="P2" s="64" t="s">
        <v>3</v>
      </c>
      <c r="Q2" s="65"/>
    </row>
    <row r="3" spans="1:17" ht="44.25" customHeight="1" x14ac:dyDescent="0.25">
      <c r="A3" s="62"/>
      <c r="B3" s="63"/>
      <c r="C3" s="63"/>
      <c r="D3" s="64"/>
      <c r="E3" s="34" t="s">
        <v>9</v>
      </c>
      <c r="F3" s="34" t="s">
        <v>14</v>
      </c>
      <c r="G3" s="34" t="s">
        <v>13</v>
      </c>
      <c r="H3" s="34" t="s">
        <v>14</v>
      </c>
      <c r="I3" s="34" t="s">
        <v>13</v>
      </c>
      <c r="J3" s="34" t="s">
        <v>14</v>
      </c>
      <c r="K3" s="64"/>
      <c r="L3" s="63"/>
      <c r="M3" s="63"/>
      <c r="N3" s="63"/>
      <c r="O3" s="67"/>
      <c r="P3" s="64"/>
      <c r="Q3" s="65"/>
    </row>
    <row r="4" spans="1:17" ht="15" customHeight="1" x14ac:dyDescent="0.25">
      <c r="A4" s="8" t="s">
        <v>115</v>
      </c>
      <c r="B4" s="6">
        <v>5</v>
      </c>
      <c r="C4" s="6">
        <v>8</v>
      </c>
      <c r="D4" s="13">
        <f>B4/7*7+C4/8*8</f>
        <v>13</v>
      </c>
      <c r="E4" s="5">
        <v>3</v>
      </c>
      <c r="F4" s="3">
        <v>1</v>
      </c>
      <c r="G4" s="5">
        <v>5</v>
      </c>
      <c r="H4" s="3">
        <v>1</v>
      </c>
      <c r="I4" s="6">
        <v>5</v>
      </c>
      <c r="J4" s="3">
        <v>1</v>
      </c>
      <c r="K4" s="4">
        <f>E4+G4+I4+F4*7+H4*10+J4*10</f>
        <v>40</v>
      </c>
      <c r="L4" s="3">
        <v>0.3</v>
      </c>
      <c r="M4" s="3">
        <v>0.7</v>
      </c>
      <c r="N4" s="3"/>
      <c r="O4" s="28">
        <v>0.5</v>
      </c>
      <c r="P4" s="4">
        <f>L4*10+M4*10+O4*20</f>
        <v>20</v>
      </c>
      <c r="Q4" s="7">
        <f>P4+K4+D4</f>
        <v>73</v>
      </c>
    </row>
    <row r="5" spans="1:17" ht="15" customHeight="1" x14ac:dyDescent="0.25">
      <c r="A5" s="8" t="s">
        <v>116</v>
      </c>
      <c r="B5" s="6">
        <v>7</v>
      </c>
      <c r="C5" s="6">
        <v>8</v>
      </c>
      <c r="D5" s="13">
        <f t="shared" ref="D5:D13" si="0">B5/7*7+C5/8*8</f>
        <v>15</v>
      </c>
      <c r="E5" s="5">
        <v>3</v>
      </c>
      <c r="F5" s="3">
        <v>1</v>
      </c>
      <c r="G5" s="5">
        <v>5</v>
      </c>
      <c r="H5" s="3">
        <v>1</v>
      </c>
      <c r="I5" s="6">
        <v>5</v>
      </c>
      <c r="J5" s="3">
        <v>1</v>
      </c>
      <c r="K5" s="4">
        <f t="shared" ref="K5:K23" si="1">E5+G5+I5+F5*7+H5*10+J5*10</f>
        <v>40</v>
      </c>
      <c r="L5" s="3">
        <v>0.4</v>
      </c>
      <c r="M5" s="3">
        <v>0.4</v>
      </c>
      <c r="N5" s="3"/>
      <c r="O5" s="28">
        <f>11/20</f>
        <v>0.55000000000000004</v>
      </c>
      <c r="P5" s="4">
        <f t="shared" ref="P5:P13" si="2">L5*10+M5*10+O5*20</f>
        <v>19</v>
      </c>
      <c r="Q5" s="7">
        <f t="shared" ref="Q5:Q23" si="3">P5+K5+D5</f>
        <v>74</v>
      </c>
    </row>
    <row r="6" spans="1:17" ht="15" customHeight="1" x14ac:dyDescent="0.25">
      <c r="A6" s="8" t="s">
        <v>117</v>
      </c>
      <c r="B6" s="6">
        <v>5</v>
      </c>
      <c r="C6" s="6">
        <v>8</v>
      </c>
      <c r="D6" s="13">
        <f t="shared" si="0"/>
        <v>13</v>
      </c>
      <c r="E6" s="5">
        <v>3</v>
      </c>
      <c r="F6" s="3">
        <v>1</v>
      </c>
      <c r="G6" s="5">
        <v>5</v>
      </c>
      <c r="H6" s="3">
        <v>1</v>
      </c>
      <c r="I6" s="6">
        <v>5</v>
      </c>
      <c r="J6" s="3">
        <v>1</v>
      </c>
      <c r="K6" s="4">
        <f t="shared" si="1"/>
        <v>40</v>
      </c>
      <c r="L6" s="3">
        <v>0.35</v>
      </c>
      <c r="M6" s="3">
        <v>0.3</v>
      </c>
      <c r="N6" s="3"/>
      <c r="O6" s="28">
        <v>0.25</v>
      </c>
      <c r="P6" s="4">
        <f t="shared" si="2"/>
        <v>11.5</v>
      </c>
      <c r="Q6" s="7">
        <f t="shared" si="3"/>
        <v>64.5</v>
      </c>
    </row>
    <row r="7" spans="1:17" ht="15" customHeight="1" x14ac:dyDescent="0.25">
      <c r="A7" s="8" t="s">
        <v>118</v>
      </c>
      <c r="B7" s="6">
        <v>7</v>
      </c>
      <c r="C7" s="6">
        <v>8</v>
      </c>
      <c r="D7" s="13">
        <f t="shared" si="0"/>
        <v>15</v>
      </c>
      <c r="E7" s="5">
        <v>3</v>
      </c>
      <c r="F7" s="3">
        <v>1</v>
      </c>
      <c r="G7" s="5">
        <v>5</v>
      </c>
      <c r="H7" s="3">
        <v>1</v>
      </c>
      <c r="I7" s="5">
        <v>5</v>
      </c>
      <c r="J7" s="3">
        <v>1</v>
      </c>
      <c r="K7" s="4">
        <f t="shared" si="1"/>
        <v>40</v>
      </c>
      <c r="L7" s="19">
        <v>0.25</v>
      </c>
      <c r="M7" s="19">
        <v>0.35</v>
      </c>
      <c r="N7" s="19"/>
      <c r="O7" s="27"/>
      <c r="P7" s="4">
        <f t="shared" si="2"/>
        <v>6</v>
      </c>
      <c r="Q7" s="7">
        <f t="shared" si="3"/>
        <v>61</v>
      </c>
    </row>
    <row r="8" spans="1:17" ht="15" customHeight="1" x14ac:dyDescent="0.25">
      <c r="A8" s="8" t="s">
        <v>119</v>
      </c>
      <c r="B8" s="6">
        <v>7</v>
      </c>
      <c r="C8" s="6">
        <v>8</v>
      </c>
      <c r="D8" s="13">
        <f t="shared" si="0"/>
        <v>15</v>
      </c>
      <c r="E8" s="5"/>
      <c r="F8" s="3"/>
      <c r="G8" s="5"/>
      <c r="H8" s="3"/>
      <c r="I8" s="5"/>
      <c r="J8" s="3"/>
      <c r="K8" s="4">
        <f t="shared" si="1"/>
        <v>0</v>
      </c>
      <c r="L8" s="19">
        <v>0.65</v>
      </c>
      <c r="M8" s="19">
        <v>0.55000000000000004</v>
      </c>
      <c r="N8" s="5"/>
      <c r="O8" s="47">
        <f>13/20</f>
        <v>0.65</v>
      </c>
      <c r="P8" s="4">
        <f t="shared" si="2"/>
        <v>25</v>
      </c>
      <c r="Q8" s="7">
        <f t="shared" si="3"/>
        <v>40</v>
      </c>
    </row>
    <row r="9" spans="1:17" ht="15" customHeight="1" x14ac:dyDescent="0.25">
      <c r="A9" s="37" t="s">
        <v>120</v>
      </c>
      <c r="B9" s="6">
        <v>7</v>
      </c>
      <c r="C9" s="6">
        <v>8</v>
      </c>
      <c r="D9" s="13">
        <f t="shared" si="0"/>
        <v>15</v>
      </c>
      <c r="E9" s="5">
        <v>3</v>
      </c>
      <c r="F9" s="3">
        <v>1</v>
      </c>
      <c r="G9" s="5">
        <v>5</v>
      </c>
      <c r="H9" s="3">
        <v>1</v>
      </c>
      <c r="I9" s="5">
        <v>5</v>
      </c>
      <c r="J9" s="3">
        <v>1</v>
      </c>
      <c r="K9" s="4">
        <f t="shared" si="1"/>
        <v>40</v>
      </c>
      <c r="L9" s="3">
        <v>0.45</v>
      </c>
      <c r="M9" s="19">
        <v>0.8</v>
      </c>
      <c r="N9" s="19"/>
      <c r="O9" s="28">
        <v>0.4</v>
      </c>
      <c r="P9" s="4">
        <f t="shared" si="2"/>
        <v>20.5</v>
      </c>
      <c r="Q9" s="7">
        <f t="shared" si="3"/>
        <v>75.5</v>
      </c>
    </row>
    <row r="10" spans="1:17" ht="15" customHeight="1" x14ac:dyDescent="0.25">
      <c r="A10" s="8" t="s">
        <v>121</v>
      </c>
      <c r="B10" s="6">
        <v>1</v>
      </c>
      <c r="C10" s="6">
        <v>8</v>
      </c>
      <c r="D10" s="13">
        <f t="shared" si="0"/>
        <v>9</v>
      </c>
      <c r="E10" s="5">
        <v>3</v>
      </c>
      <c r="F10" s="3">
        <v>1</v>
      </c>
      <c r="G10" s="5">
        <v>5</v>
      </c>
      <c r="H10" s="3">
        <v>1</v>
      </c>
      <c r="I10" s="5">
        <v>5</v>
      </c>
      <c r="J10" s="3">
        <v>1</v>
      </c>
      <c r="K10" s="4">
        <f t="shared" si="1"/>
        <v>40</v>
      </c>
      <c r="L10" s="3"/>
      <c r="M10" s="3">
        <v>0.25</v>
      </c>
      <c r="N10" s="5"/>
      <c r="O10" s="28">
        <v>0.6</v>
      </c>
      <c r="P10" s="4">
        <f t="shared" si="2"/>
        <v>14.5</v>
      </c>
      <c r="Q10" s="7">
        <f t="shared" si="3"/>
        <v>63.5</v>
      </c>
    </row>
    <row r="11" spans="1:17" ht="15" customHeight="1" x14ac:dyDescent="0.25">
      <c r="A11" s="8" t="s">
        <v>122</v>
      </c>
      <c r="B11" s="6">
        <v>6</v>
      </c>
      <c r="C11" s="6">
        <v>8</v>
      </c>
      <c r="D11" s="13">
        <f t="shared" si="0"/>
        <v>14</v>
      </c>
      <c r="E11" s="5">
        <v>3</v>
      </c>
      <c r="F11" s="3">
        <v>1</v>
      </c>
      <c r="G11" s="5">
        <v>5</v>
      </c>
      <c r="H11" s="3">
        <v>1</v>
      </c>
      <c r="I11" s="5">
        <v>5</v>
      </c>
      <c r="J11" s="3">
        <v>1</v>
      </c>
      <c r="K11" s="4">
        <f t="shared" si="1"/>
        <v>40</v>
      </c>
      <c r="L11" s="19">
        <v>0.4</v>
      </c>
      <c r="M11" s="19">
        <v>0.45</v>
      </c>
      <c r="N11" s="19"/>
      <c r="O11" s="28">
        <v>0.3</v>
      </c>
      <c r="P11" s="4">
        <f t="shared" si="2"/>
        <v>14.5</v>
      </c>
      <c r="Q11" s="7">
        <f t="shared" si="3"/>
        <v>68.5</v>
      </c>
    </row>
    <row r="12" spans="1:17" ht="15" customHeight="1" x14ac:dyDescent="0.25">
      <c r="A12" s="8" t="s">
        <v>123</v>
      </c>
      <c r="B12" s="6">
        <v>7</v>
      </c>
      <c r="C12" s="6">
        <v>8</v>
      </c>
      <c r="D12" s="13">
        <f t="shared" si="0"/>
        <v>15</v>
      </c>
      <c r="E12" s="5">
        <v>3</v>
      </c>
      <c r="F12" s="3">
        <v>1</v>
      </c>
      <c r="G12" s="5">
        <v>5</v>
      </c>
      <c r="H12" s="3">
        <v>1</v>
      </c>
      <c r="I12" s="5">
        <v>5</v>
      </c>
      <c r="J12" s="3">
        <v>1</v>
      </c>
      <c r="K12" s="4">
        <f t="shared" si="1"/>
        <v>40</v>
      </c>
      <c r="L12" s="19">
        <v>0.5</v>
      </c>
      <c r="M12" s="3">
        <v>0.3</v>
      </c>
      <c r="N12" s="19"/>
      <c r="O12" s="28">
        <v>0.55000000000000004</v>
      </c>
      <c r="P12" s="4">
        <f t="shared" si="2"/>
        <v>19</v>
      </c>
      <c r="Q12" s="7">
        <f t="shared" si="3"/>
        <v>74</v>
      </c>
    </row>
    <row r="13" spans="1:17" ht="15" customHeight="1" x14ac:dyDescent="0.25">
      <c r="A13" s="8" t="s">
        <v>124</v>
      </c>
      <c r="B13" s="6">
        <v>1</v>
      </c>
      <c r="C13" s="6">
        <v>8</v>
      </c>
      <c r="D13" s="13">
        <f t="shared" si="0"/>
        <v>9</v>
      </c>
      <c r="E13" s="5"/>
      <c r="F13" s="5"/>
      <c r="G13" s="5"/>
      <c r="H13" s="5"/>
      <c r="I13" s="5"/>
      <c r="J13" s="5"/>
      <c r="K13" s="4">
        <f t="shared" si="1"/>
        <v>0</v>
      </c>
      <c r="L13" s="19"/>
      <c r="M13" s="19"/>
      <c r="N13" s="3"/>
      <c r="O13" s="28">
        <v>0.3</v>
      </c>
      <c r="P13" s="4">
        <f t="shared" si="2"/>
        <v>6</v>
      </c>
      <c r="Q13" s="7">
        <f t="shared" si="3"/>
        <v>15</v>
      </c>
    </row>
    <row r="14" spans="1:17" s="12" customFormat="1" ht="15" customHeight="1" x14ac:dyDescent="0.25">
      <c r="A14" s="1" t="s">
        <v>125</v>
      </c>
      <c r="B14" s="9">
        <v>7</v>
      </c>
      <c r="C14" s="56">
        <v>8</v>
      </c>
      <c r="D14" s="14">
        <f>B14/7*7+C14/8*8</f>
        <v>15</v>
      </c>
      <c r="E14" s="59">
        <v>3</v>
      </c>
      <c r="F14" s="51">
        <v>1</v>
      </c>
      <c r="G14" s="59">
        <v>5</v>
      </c>
      <c r="H14" s="61">
        <v>1</v>
      </c>
      <c r="I14" s="59">
        <v>5</v>
      </c>
      <c r="J14" s="61">
        <v>1</v>
      </c>
      <c r="K14" s="10">
        <f t="shared" si="1"/>
        <v>40</v>
      </c>
      <c r="L14" s="20"/>
      <c r="M14" s="17">
        <v>0.5</v>
      </c>
      <c r="N14" s="17"/>
      <c r="O14" s="46">
        <v>0.7</v>
      </c>
      <c r="P14" s="10">
        <f>L14*10+M14*10+O14*20</f>
        <v>19</v>
      </c>
      <c r="Q14" s="16">
        <f t="shared" si="3"/>
        <v>74</v>
      </c>
    </row>
    <row r="15" spans="1:17" s="12" customFormat="1" ht="15" customHeight="1" x14ac:dyDescent="0.25">
      <c r="A15" s="1" t="s">
        <v>126</v>
      </c>
      <c r="B15" s="9">
        <v>5</v>
      </c>
      <c r="C15" s="56">
        <v>8</v>
      </c>
      <c r="D15" s="44">
        <f t="shared" ref="D15:D23" si="4">B15/7*7+C15/8*8</f>
        <v>13</v>
      </c>
      <c r="E15" s="59"/>
      <c r="F15" s="58"/>
      <c r="G15" s="59"/>
      <c r="H15" s="59"/>
      <c r="I15" s="59"/>
      <c r="J15" s="59"/>
      <c r="K15" s="10">
        <f t="shared" si="1"/>
        <v>0</v>
      </c>
      <c r="L15" s="17">
        <v>0.35</v>
      </c>
      <c r="M15" s="20"/>
      <c r="N15" s="20"/>
      <c r="O15" s="11"/>
      <c r="P15" s="10">
        <f t="shared" ref="P15:P23" si="5">L15*10+M15*10+O15*20</f>
        <v>3.5</v>
      </c>
      <c r="Q15" s="16">
        <f t="shared" si="3"/>
        <v>16.5</v>
      </c>
    </row>
    <row r="16" spans="1:17" s="12" customFormat="1" ht="15" customHeight="1" x14ac:dyDescent="0.25">
      <c r="A16" s="1" t="s">
        <v>127</v>
      </c>
      <c r="B16" s="9">
        <v>7</v>
      </c>
      <c r="C16" s="56">
        <v>8</v>
      </c>
      <c r="D16" s="44">
        <f t="shared" si="4"/>
        <v>15</v>
      </c>
      <c r="E16" s="59">
        <v>3</v>
      </c>
      <c r="F16" s="51">
        <v>1</v>
      </c>
      <c r="G16" s="59">
        <v>5</v>
      </c>
      <c r="H16" s="51">
        <v>1</v>
      </c>
      <c r="I16" s="59">
        <v>5</v>
      </c>
      <c r="J16" s="51">
        <v>1</v>
      </c>
      <c r="K16" s="10">
        <f t="shared" si="1"/>
        <v>40</v>
      </c>
      <c r="L16" s="17">
        <v>0.45</v>
      </c>
      <c r="M16" s="17">
        <v>0.7</v>
      </c>
      <c r="N16" s="11"/>
      <c r="O16" s="46">
        <v>0.3</v>
      </c>
      <c r="P16" s="10">
        <f t="shared" si="5"/>
        <v>17.5</v>
      </c>
      <c r="Q16" s="16">
        <f t="shared" si="3"/>
        <v>72.5</v>
      </c>
    </row>
    <row r="17" spans="1:17" s="12" customFormat="1" ht="15" customHeight="1" x14ac:dyDescent="0.25">
      <c r="A17" s="1" t="s">
        <v>128</v>
      </c>
      <c r="B17" s="9">
        <v>7</v>
      </c>
      <c r="C17" s="56">
        <v>7</v>
      </c>
      <c r="D17" s="44">
        <f t="shared" si="4"/>
        <v>14</v>
      </c>
      <c r="E17" s="59">
        <v>3</v>
      </c>
      <c r="F17" s="61">
        <v>1</v>
      </c>
      <c r="G17" s="59">
        <v>5</v>
      </c>
      <c r="H17" s="61">
        <v>1</v>
      </c>
      <c r="I17" s="59"/>
      <c r="J17" s="61"/>
      <c r="K17" s="10">
        <f t="shared" si="1"/>
        <v>25</v>
      </c>
      <c r="L17" s="17">
        <v>0.35</v>
      </c>
      <c r="M17" s="20">
        <v>0.6</v>
      </c>
      <c r="N17" s="20"/>
      <c r="O17" s="11"/>
      <c r="P17" s="10">
        <f t="shared" si="5"/>
        <v>9.5</v>
      </c>
      <c r="Q17" s="16">
        <f t="shared" si="3"/>
        <v>48.5</v>
      </c>
    </row>
    <row r="18" spans="1:17" s="12" customFormat="1" ht="15" customHeight="1" x14ac:dyDescent="0.25">
      <c r="A18" s="1" t="s">
        <v>129</v>
      </c>
      <c r="B18" s="9">
        <v>2</v>
      </c>
      <c r="C18" s="56">
        <v>7</v>
      </c>
      <c r="D18" s="44">
        <f t="shared" si="4"/>
        <v>9</v>
      </c>
      <c r="E18" s="59">
        <v>0</v>
      </c>
      <c r="F18" s="61">
        <v>1</v>
      </c>
      <c r="G18" s="59">
        <v>0</v>
      </c>
      <c r="H18" s="61">
        <v>1</v>
      </c>
      <c r="I18" s="59">
        <v>5</v>
      </c>
      <c r="J18" s="51">
        <v>1</v>
      </c>
      <c r="K18" s="10">
        <f t="shared" si="1"/>
        <v>32</v>
      </c>
      <c r="L18" s="17">
        <v>0.4</v>
      </c>
      <c r="M18" s="17">
        <v>0.55000000000000004</v>
      </c>
      <c r="N18" s="11"/>
      <c r="O18" s="46">
        <v>0.7</v>
      </c>
      <c r="P18" s="10">
        <f t="shared" si="5"/>
        <v>23.5</v>
      </c>
      <c r="Q18" s="16">
        <f t="shared" si="3"/>
        <v>64.5</v>
      </c>
    </row>
    <row r="19" spans="1:17" s="12" customFormat="1" ht="15" customHeight="1" x14ac:dyDescent="0.25">
      <c r="A19" s="1" t="s">
        <v>130</v>
      </c>
      <c r="B19" s="9">
        <v>4</v>
      </c>
      <c r="C19" s="56">
        <v>6</v>
      </c>
      <c r="D19" s="44">
        <f t="shared" si="4"/>
        <v>10</v>
      </c>
      <c r="E19" s="59">
        <v>0</v>
      </c>
      <c r="F19" s="61">
        <v>1</v>
      </c>
      <c r="G19" s="59">
        <v>0</v>
      </c>
      <c r="H19" s="61">
        <v>1</v>
      </c>
      <c r="I19" s="59">
        <v>5</v>
      </c>
      <c r="J19" s="61">
        <v>1</v>
      </c>
      <c r="K19" s="10">
        <f t="shared" si="1"/>
        <v>32</v>
      </c>
      <c r="L19" s="20"/>
      <c r="M19" s="17">
        <v>0.4</v>
      </c>
      <c r="N19" s="17"/>
      <c r="O19" s="46">
        <v>0.5</v>
      </c>
      <c r="P19" s="10">
        <f t="shared" si="5"/>
        <v>14</v>
      </c>
      <c r="Q19" s="16">
        <f t="shared" si="3"/>
        <v>56</v>
      </c>
    </row>
    <row r="20" spans="1:17" s="12" customFormat="1" ht="15" customHeight="1" x14ac:dyDescent="0.25">
      <c r="A20" s="1" t="s">
        <v>131</v>
      </c>
      <c r="B20" s="9">
        <v>3</v>
      </c>
      <c r="C20" s="56">
        <v>7</v>
      </c>
      <c r="D20" s="44">
        <f t="shared" si="4"/>
        <v>10</v>
      </c>
      <c r="E20" s="59"/>
      <c r="F20" s="61"/>
      <c r="G20" s="59"/>
      <c r="H20" s="61"/>
      <c r="I20" s="59"/>
      <c r="J20" s="61"/>
      <c r="K20" s="10">
        <f t="shared" si="1"/>
        <v>0</v>
      </c>
      <c r="L20" s="20"/>
      <c r="M20" s="20">
        <v>0.45</v>
      </c>
      <c r="N20" s="20"/>
      <c r="O20" s="46">
        <v>0.25</v>
      </c>
      <c r="P20" s="10">
        <f t="shared" si="5"/>
        <v>9.5</v>
      </c>
      <c r="Q20" s="16">
        <f t="shared" si="3"/>
        <v>19.5</v>
      </c>
    </row>
    <row r="21" spans="1:17" s="12" customFormat="1" ht="15" customHeight="1" x14ac:dyDescent="0.25">
      <c r="A21" s="1" t="s">
        <v>132</v>
      </c>
      <c r="B21" s="9">
        <v>1</v>
      </c>
      <c r="C21" s="56">
        <v>7</v>
      </c>
      <c r="D21" s="44">
        <f t="shared" si="4"/>
        <v>8</v>
      </c>
      <c r="E21" s="59">
        <v>0</v>
      </c>
      <c r="F21" s="61">
        <v>1</v>
      </c>
      <c r="G21" s="59">
        <v>0</v>
      </c>
      <c r="H21" s="61">
        <v>1</v>
      </c>
      <c r="I21" s="59">
        <v>5</v>
      </c>
      <c r="J21" s="51">
        <v>1</v>
      </c>
      <c r="K21" s="10">
        <f t="shared" si="1"/>
        <v>32</v>
      </c>
      <c r="L21" s="17">
        <v>0.45</v>
      </c>
      <c r="M21" s="20"/>
      <c r="N21" s="20"/>
      <c r="O21" s="46">
        <v>0.45</v>
      </c>
      <c r="P21" s="10">
        <f t="shared" si="5"/>
        <v>13.5</v>
      </c>
      <c r="Q21" s="16">
        <f t="shared" si="3"/>
        <v>53.5</v>
      </c>
    </row>
    <row r="22" spans="1:17" s="12" customFormat="1" ht="15" customHeight="1" x14ac:dyDescent="0.25">
      <c r="A22" s="1" t="s">
        <v>133</v>
      </c>
      <c r="B22" s="9">
        <v>6</v>
      </c>
      <c r="C22" s="56">
        <v>8</v>
      </c>
      <c r="D22" s="44">
        <f t="shared" si="4"/>
        <v>14</v>
      </c>
      <c r="E22" s="59">
        <v>3</v>
      </c>
      <c r="F22" s="61">
        <v>1</v>
      </c>
      <c r="G22" s="59">
        <v>0</v>
      </c>
      <c r="H22" s="61">
        <v>1</v>
      </c>
      <c r="I22" s="59">
        <v>5</v>
      </c>
      <c r="J22" s="61">
        <v>1</v>
      </c>
      <c r="K22" s="10">
        <f t="shared" si="1"/>
        <v>35</v>
      </c>
      <c r="L22" s="20">
        <v>0.45</v>
      </c>
      <c r="M22" s="17">
        <v>0.5</v>
      </c>
      <c r="N22" s="17"/>
      <c r="O22" s="46">
        <v>0.4</v>
      </c>
      <c r="P22" s="10">
        <f t="shared" si="5"/>
        <v>17.5</v>
      </c>
      <c r="Q22" s="16">
        <f t="shared" si="3"/>
        <v>66.5</v>
      </c>
    </row>
    <row r="23" spans="1:17" s="12" customFormat="1" ht="15" customHeight="1" x14ac:dyDescent="0.25">
      <c r="A23" s="1" t="s">
        <v>134</v>
      </c>
      <c r="B23" s="9">
        <v>1</v>
      </c>
      <c r="C23" s="56">
        <v>8</v>
      </c>
      <c r="D23" s="44">
        <f t="shared" si="4"/>
        <v>9</v>
      </c>
      <c r="E23" s="59">
        <v>3</v>
      </c>
      <c r="F23" s="61">
        <v>1</v>
      </c>
      <c r="G23" s="59">
        <v>5</v>
      </c>
      <c r="H23" s="61">
        <v>1</v>
      </c>
      <c r="I23" s="59">
        <v>5</v>
      </c>
      <c r="J23" s="61">
        <v>1</v>
      </c>
      <c r="K23" s="10">
        <f t="shared" si="1"/>
        <v>40</v>
      </c>
      <c r="L23" s="17"/>
      <c r="M23" s="46">
        <v>0.55000000000000004</v>
      </c>
      <c r="N23" s="20"/>
      <c r="O23" s="46">
        <v>0.5</v>
      </c>
      <c r="P23" s="10">
        <f t="shared" si="5"/>
        <v>15.5</v>
      </c>
      <c r="Q23" s="16">
        <f t="shared" si="3"/>
        <v>64.5</v>
      </c>
    </row>
    <row r="24" spans="1:17" x14ac:dyDescent="0.25">
      <c r="L24" s="24">
        <f>AVERAGE(L4:L23)</f>
        <v>0.4107142857142857</v>
      </c>
      <c r="M24" s="24">
        <f>AVERAGE(M4:M23)</f>
        <v>0.49117647058823527</v>
      </c>
      <c r="N24" s="24" t="e">
        <f>AVERAGE(N4:N23)</f>
        <v>#DIV/0!</v>
      </c>
    </row>
    <row r="26" spans="1:17" x14ac:dyDescent="0.25">
      <c r="D26" s="21"/>
    </row>
  </sheetData>
  <mergeCells count="17">
    <mergeCell ref="O2:O3"/>
    <mergeCell ref="A1:A3"/>
    <mergeCell ref="B1:D1"/>
    <mergeCell ref="E1:K1"/>
    <mergeCell ref="L1:P1"/>
    <mergeCell ref="Q1:Q3"/>
    <mergeCell ref="B2:B3"/>
    <mergeCell ref="C2:C3"/>
    <mergeCell ref="D2:D3"/>
    <mergeCell ref="E2:F2"/>
    <mergeCell ref="G2:H2"/>
    <mergeCell ref="P2:P3"/>
    <mergeCell ref="I2:J2"/>
    <mergeCell ref="K2:K3"/>
    <mergeCell ref="L2:L3"/>
    <mergeCell ref="M2:M3"/>
    <mergeCell ref="N2:N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34.42578125" customWidth="1"/>
    <col min="2" max="2" width="11" customWidth="1"/>
    <col min="3" max="3" width="11.28515625" customWidth="1"/>
    <col min="4" max="4" width="15.140625" customWidth="1"/>
    <col min="5" max="5" width="17.85546875" customWidth="1"/>
    <col min="6" max="6" width="13.28515625" customWidth="1"/>
    <col min="7" max="7" width="17.5703125" customWidth="1"/>
    <col min="8" max="8" width="13.5703125" customWidth="1"/>
    <col min="9" max="9" width="17" customWidth="1"/>
    <col min="10" max="10" width="13.5703125" customWidth="1"/>
    <col min="11" max="11" width="13" customWidth="1"/>
    <col min="12" max="12" width="9.42578125" customWidth="1"/>
    <col min="15" max="15" width="9.140625" style="30"/>
    <col min="16" max="16" width="13.7109375" customWidth="1"/>
    <col min="17" max="17" width="13.28515625" customWidth="1"/>
  </cols>
  <sheetData>
    <row r="1" spans="1:17" ht="32.25" customHeight="1" x14ac:dyDescent="0.25">
      <c r="A1" s="62" t="s">
        <v>0</v>
      </c>
      <c r="B1" s="66" t="s">
        <v>58</v>
      </c>
      <c r="C1" s="66"/>
      <c r="D1" s="66"/>
      <c r="E1" s="66" t="s">
        <v>61</v>
      </c>
      <c r="F1" s="66"/>
      <c r="G1" s="66"/>
      <c r="H1" s="66"/>
      <c r="I1" s="66"/>
      <c r="J1" s="66"/>
      <c r="K1" s="66"/>
      <c r="L1" s="66" t="s">
        <v>63</v>
      </c>
      <c r="M1" s="66"/>
      <c r="N1" s="66"/>
      <c r="O1" s="66"/>
      <c r="P1" s="66"/>
      <c r="Q1" s="65" t="s">
        <v>18</v>
      </c>
    </row>
    <row r="2" spans="1:17" ht="15" customHeight="1" x14ac:dyDescent="0.25">
      <c r="A2" s="62"/>
      <c r="B2" s="63" t="s">
        <v>59</v>
      </c>
      <c r="C2" s="63" t="s">
        <v>60</v>
      </c>
      <c r="D2" s="64" t="s">
        <v>1</v>
      </c>
      <c r="E2" s="63" t="s">
        <v>62</v>
      </c>
      <c r="F2" s="63"/>
      <c r="G2" s="63" t="s">
        <v>11</v>
      </c>
      <c r="H2" s="63"/>
      <c r="I2" s="63" t="s">
        <v>12</v>
      </c>
      <c r="J2" s="63"/>
      <c r="K2" s="64" t="s">
        <v>2</v>
      </c>
      <c r="L2" s="63" t="s">
        <v>64</v>
      </c>
      <c r="M2" s="63" t="s">
        <v>65</v>
      </c>
      <c r="N2" s="63" t="s">
        <v>66</v>
      </c>
      <c r="O2" s="67" t="s">
        <v>67</v>
      </c>
      <c r="P2" s="64" t="s">
        <v>3</v>
      </c>
      <c r="Q2" s="65"/>
    </row>
    <row r="3" spans="1:17" ht="44.25" customHeight="1" x14ac:dyDescent="0.25">
      <c r="A3" s="62"/>
      <c r="B3" s="63"/>
      <c r="C3" s="63"/>
      <c r="D3" s="64"/>
      <c r="E3" s="34" t="s">
        <v>9</v>
      </c>
      <c r="F3" s="34" t="s">
        <v>14</v>
      </c>
      <c r="G3" s="34" t="s">
        <v>13</v>
      </c>
      <c r="H3" s="34" t="s">
        <v>14</v>
      </c>
      <c r="I3" s="34" t="s">
        <v>13</v>
      </c>
      <c r="J3" s="34" t="s">
        <v>14</v>
      </c>
      <c r="K3" s="64"/>
      <c r="L3" s="63"/>
      <c r="M3" s="63"/>
      <c r="N3" s="63"/>
      <c r="O3" s="67"/>
      <c r="P3" s="64"/>
      <c r="Q3" s="65"/>
    </row>
    <row r="4" spans="1:17" ht="15" customHeight="1" x14ac:dyDescent="0.25">
      <c r="A4" s="8" t="s">
        <v>135</v>
      </c>
      <c r="B4" s="6">
        <v>7</v>
      </c>
      <c r="C4" s="6">
        <v>5</v>
      </c>
      <c r="D4" s="13">
        <f>B4/7*7+C4/5*8</f>
        <v>15</v>
      </c>
      <c r="E4" s="5">
        <v>3</v>
      </c>
      <c r="F4" s="3">
        <v>1</v>
      </c>
      <c r="G4" s="5">
        <v>5</v>
      </c>
      <c r="H4" s="3">
        <v>1</v>
      </c>
      <c r="I4" s="6">
        <v>5</v>
      </c>
      <c r="J4" s="3">
        <v>1</v>
      </c>
      <c r="K4" s="4">
        <f>E4+G4+I4+F4*7+H4*10+J4*10</f>
        <v>40</v>
      </c>
      <c r="L4" s="3">
        <v>0.75</v>
      </c>
      <c r="M4" s="3">
        <v>0.75</v>
      </c>
      <c r="N4" s="3"/>
      <c r="O4" s="28">
        <v>0.75</v>
      </c>
      <c r="P4" s="4">
        <f>L4*10+M4*10+O4*20</f>
        <v>30</v>
      </c>
      <c r="Q4" s="7">
        <f>P4+K4+D4</f>
        <v>85</v>
      </c>
    </row>
    <row r="5" spans="1:17" ht="15" customHeight="1" x14ac:dyDescent="0.25">
      <c r="A5" s="8" t="s">
        <v>136</v>
      </c>
      <c r="B5" s="6">
        <v>1</v>
      </c>
      <c r="C5" s="6"/>
      <c r="D5" s="13">
        <f t="shared" ref="D5:D16" si="0">B5/7*7+C5/5*8</f>
        <v>1</v>
      </c>
      <c r="E5" s="5"/>
      <c r="F5" s="3"/>
      <c r="G5" s="5"/>
      <c r="H5" s="3"/>
      <c r="I5" s="6"/>
      <c r="J5" s="3"/>
      <c r="K5" s="4">
        <f t="shared" ref="K5:K25" si="1">E5+G5+I5+F5*7+H5*10+J5*10</f>
        <v>0</v>
      </c>
      <c r="L5" s="3"/>
      <c r="M5" s="3"/>
      <c r="N5" s="3"/>
      <c r="O5" s="28">
        <v>0.5</v>
      </c>
      <c r="P5" s="4">
        <f t="shared" ref="P5:P16" si="2">L5*10+M5*10+O5*20</f>
        <v>10</v>
      </c>
      <c r="Q5" s="7">
        <f t="shared" ref="Q5:Q25" si="3">P5+K5+D5</f>
        <v>11</v>
      </c>
    </row>
    <row r="6" spans="1:17" ht="15" customHeight="1" x14ac:dyDescent="0.25">
      <c r="A6" s="8" t="s">
        <v>137</v>
      </c>
      <c r="B6" s="6">
        <v>5</v>
      </c>
      <c r="C6" s="6">
        <v>3</v>
      </c>
      <c r="D6" s="13">
        <f t="shared" si="0"/>
        <v>9.8000000000000007</v>
      </c>
      <c r="E6" s="5"/>
      <c r="F6" s="3"/>
      <c r="G6" s="5"/>
      <c r="H6" s="3"/>
      <c r="I6" s="6"/>
      <c r="J6" s="3"/>
      <c r="K6" s="4">
        <f t="shared" si="1"/>
        <v>0</v>
      </c>
      <c r="L6" s="3">
        <v>0.25</v>
      </c>
      <c r="M6" s="3"/>
      <c r="N6" s="3"/>
      <c r="O6" s="28">
        <v>0.15</v>
      </c>
      <c r="P6" s="4">
        <f t="shared" si="2"/>
        <v>5.5</v>
      </c>
      <c r="Q6" s="7">
        <f t="shared" si="3"/>
        <v>15.3</v>
      </c>
    </row>
    <row r="7" spans="1:17" ht="15" customHeight="1" x14ac:dyDescent="0.25">
      <c r="A7" s="8" t="s">
        <v>138</v>
      </c>
      <c r="B7" s="6">
        <v>3</v>
      </c>
      <c r="C7" s="6">
        <v>2</v>
      </c>
      <c r="D7" s="13">
        <f t="shared" si="0"/>
        <v>6.2</v>
      </c>
      <c r="E7" s="5"/>
      <c r="F7" s="3"/>
      <c r="G7" s="5"/>
      <c r="H7" s="3"/>
      <c r="I7" s="5"/>
      <c r="J7" s="5"/>
      <c r="K7" s="4">
        <f t="shared" si="1"/>
        <v>0</v>
      </c>
      <c r="L7" s="19">
        <v>0.3</v>
      </c>
      <c r="M7" s="19"/>
      <c r="N7" s="19"/>
      <c r="O7" s="28">
        <v>0.55000000000000004</v>
      </c>
      <c r="P7" s="4">
        <f t="shared" si="2"/>
        <v>14</v>
      </c>
      <c r="Q7" s="7">
        <f t="shared" si="3"/>
        <v>20.2</v>
      </c>
    </row>
    <row r="8" spans="1:17" ht="15" customHeight="1" x14ac:dyDescent="0.25">
      <c r="A8" s="8" t="s">
        <v>139</v>
      </c>
      <c r="B8" s="6">
        <v>6</v>
      </c>
      <c r="C8" s="6">
        <v>4</v>
      </c>
      <c r="D8" s="13">
        <f t="shared" si="0"/>
        <v>12.4</v>
      </c>
      <c r="E8" s="5">
        <v>3</v>
      </c>
      <c r="F8" s="3">
        <v>1</v>
      </c>
      <c r="G8" s="5">
        <v>0</v>
      </c>
      <c r="H8" s="3">
        <v>1</v>
      </c>
      <c r="I8" s="5"/>
      <c r="J8" s="3"/>
      <c r="K8" s="4">
        <f t="shared" si="1"/>
        <v>20</v>
      </c>
      <c r="L8" s="19">
        <v>0.25</v>
      </c>
      <c r="M8" s="19">
        <v>0.3</v>
      </c>
      <c r="N8" s="5"/>
      <c r="O8" s="28">
        <v>0.55000000000000004</v>
      </c>
      <c r="P8" s="4">
        <f t="shared" si="2"/>
        <v>16.5</v>
      </c>
      <c r="Q8" s="7">
        <f t="shared" si="3"/>
        <v>48.9</v>
      </c>
    </row>
    <row r="9" spans="1:17" ht="15" customHeight="1" x14ac:dyDescent="0.25">
      <c r="A9" s="8" t="s">
        <v>140</v>
      </c>
      <c r="B9" s="6">
        <v>2</v>
      </c>
      <c r="C9" s="6">
        <v>1</v>
      </c>
      <c r="D9" s="13">
        <f t="shared" si="0"/>
        <v>3.6</v>
      </c>
      <c r="E9" s="5">
        <v>3</v>
      </c>
      <c r="F9" s="3">
        <v>1</v>
      </c>
      <c r="G9" s="5">
        <v>0</v>
      </c>
      <c r="H9" s="3">
        <v>1</v>
      </c>
      <c r="I9" s="5"/>
      <c r="J9" s="5"/>
      <c r="K9" s="4">
        <f t="shared" si="1"/>
        <v>20</v>
      </c>
      <c r="L9" s="3"/>
      <c r="M9" s="19">
        <v>0.7</v>
      </c>
      <c r="N9" s="19"/>
      <c r="O9" s="28">
        <v>0.55000000000000004</v>
      </c>
      <c r="P9" s="4">
        <f t="shared" si="2"/>
        <v>18</v>
      </c>
      <c r="Q9" s="7">
        <f t="shared" si="3"/>
        <v>41.6</v>
      </c>
    </row>
    <row r="10" spans="1:17" ht="15" customHeight="1" x14ac:dyDescent="0.25">
      <c r="A10" s="8" t="s">
        <v>141</v>
      </c>
      <c r="B10" s="6">
        <v>6</v>
      </c>
      <c r="C10" s="6">
        <v>5</v>
      </c>
      <c r="D10" s="13">
        <f t="shared" si="0"/>
        <v>14</v>
      </c>
      <c r="E10" s="5"/>
      <c r="F10" s="5"/>
      <c r="G10" s="5"/>
      <c r="H10" s="5"/>
      <c r="I10" s="5"/>
      <c r="J10" s="5"/>
      <c r="K10" s="4">
        <f t="shared" si="1"/>
        <v>0</v>
      </c>
      <c r="L10" s="3">
        <f>6/20</f>
        <v>0.3</v>
      </c>
      <c r="M10" s="3">
        <v>0.35</v>
      </c>
      <c r="N10" s="5"/>
      <c r="O10" s="28">
        <v>0.3</v>
      </c>
      <c r="P10" s="4">
        <f t="shared" si="2"/>
        <v>12.5</v>
      </c>
      <c r="Q10" s="7">
        <f t="shared" si="3"/>
        <v>26.5</v>
      </c>
    </row>
    <row r="11" spans="1:17" ht="15" customHeight="1" x14ac:dyDescent="0.25">
      <c r="A11" s="8" t="s">
        <v>142</v>
      </c>
      <c r="B11" s="6">
        <v>7</v>
      </c>
      <c r="C11" s="6">
        <v>5</v>
      </c>
      <c r="D11" s="13">
        <f t="shared" si="0"/>
        <v>15</v>
      </c>
      <c r="E11" s="5">
        <v>3</v>
      </c>
      <c r="F11" s="3">
        <v>1</v>
      </c>
      <c r="G11" s="5">
        <v>5</v>
      </c>
      <c r="H11" s="3">
        <v>1</v>
      </c>
      <c r="I11" s="5">
        <v>5</v>
      </c>
      <c r="J11" s="3">
        <v>1</v>
      </c>
      <c r="K11" s="4">
        <f t="shared" si="1"/>
        <v>40</v>
      </c>
      <c r="L11" s="19">
        <v>0.75</v>
      </c>
      <c r="M11" s="19">
        <v>0.8</v>
      </c>
      <c r="N11" s="19"/>
      <c r="O11" s="28">
        <v>0.9</v>
      </c>
      <c r="P11" s="4">
        <f t="shared" si="2"/>
        <v>33.5</v>
      </c>
      <c r="Q11" s="7">
        <f t="shared" si="3"/>
        <v>88.5</v>
      </c>
    </row>
    <row r="12" spans="1:17" ht="15" customHeight="1" x14ac:dyDescent="0.25">
      <c r="A12" s="42" t="s">
        <v>163</v>
      </c>
      <c r="B12" s="6">
        <v>4</v>
      </c>
      <c r="C12" s="6">
        <v>2</v>
      </c>
      <c r="D12" s="13">
        <f t="shared" si="0"/>
        <v>7.2</v>
      </c>
      <c r="E12" s="5">
        <v>3</v>
      </c>
      <c r="F12" s="3">
        <v>1</v>
      </c>
      <c r="G12" s="5">
        <v>5</v>
      </c>
      <c r="H12" s="3">
        <v>0.9</v>
      </c>
      <c r="I12" s="5"/>
      <c r="J12" s="5"/>
      <c r="K12" s="4">
        <f t="shared" si="1"/>
        <v>24</v>
      </c>
      <c r="L12" s="19">
        <v>0.45</v>
      </c>
      <c r="M12" s="3">
        <v>0.65</v>
      </c>
      <c r="N12" s="19"/>
      <c r="O12" s="28">
        <v>0.25</v>
      </c>
      <c r="P12" s="4">
        <f t="shared" si="2"/>
        <v>16</v>
      </c>
      <c r="Q12" s="7">
        <f t="shared" si="3"/>
        <v>47.2</v>
      </c>
    </row>
    <row r="13" spans="1:17" ht="15" customHeight="1" x14ac:dyDescent="0.25">
      <c r="A13" s="38" t="s">
        <v>143</v>
      </c>
      <c r="B13" s="6">
        <v>7</v>
      </c>
      <c r="C13" s="6">
        <v>4</v>
      </c>
      <c r="D13" s="13">
        <f t="shared" si="0"/>
        <v>13.4</v>
      </c>
      <c r="E13" s="5"/>
      <c r="F13" s="5"/>
      <c r="G13" s="5"/>
      <c r="H13" s="5"/>
      <c r="I13" s="5"/>
      <c r="J13" s="5"/>
      <c r="K13" s="4">
        <f t="shared" si="1"/>
        <v>0</v>
      </c>
      <c r="L13" s="19">
        <v>0.45</v>
      </c>
      <c r="M13" s="19">
        <v>0.75</v>
      </c>
      <c r="N13" s="3"/>
      <c r="O13" s="28">
        <v>0.65</v>
      </c>
      <c r="P13" s="4">
        <f t="shared" si="2"/>
        <v>25</v>
      </c>
      <c r="Q13" s="7">
        <f t="shared" si="3"/>
        <v>38.4</v>
      </c>
    </row>
    <row r="14" spans="1:17" ht="15" customHeight="1" x14ac:dyDescent="0.25">
      <c r="A14" s="38" t="s">
        <v>144</v>
      </c>
      <c r="B14" s="6">
        <v>5</v>
      </c>
      <c r="C14" s="6">
        <v>4</v>
      </c>
      <c r="D14" s="13">
        <f t="shared" si="0"/>
        <v>11.4</v>
      </c>
      <c r="E14" s="5">
        <v>3</v>
      </c>
      <c r="F14" s="3">
        <v>1</v>
      </c>
      <c r="G14" s="5">
        <v>5</v>
      </c>
      <c r="H14" s="3">
        <v>0.95</v>
      </c>
      <c r="I14" s="5">
        <v>0</v>
      </c>
      <c r="J14" s="3">
        <v>1</v>
      </c>
      <c r="K14" s="4">
        <f t="shared" si="1"/>
        <v>34.5</v>
      </c>
      <c r="L14" s="19">
        <v>0.6</v>
      </c>
      <c r="M14" s="3">
        <v>0.5</v>
      </c>
      <c r="N14" s="3"/>
      <c r="O14" s="28">
        <v>0.85</v>
      </c>
      <c r="P14" s="4">
        <f t="shared" si="2"/>
        <v>28</v>
      </c>
      <c r="Q14" s="7">
        <f t="shared" si="3"/>
        <v>73.900000000000006</v>
      </c>
    </row>
    <row r="15" spans="1:17" s="30" customFormat="1" ht="15" customHeight="1" x14ac:dyDescent="0.25">
      <c r="A15" s="42" t="s">
        <v>162</v>
      </c>
      <c r="B15" s="26"/>
      <c r="C15" s="26">
        <v>3</v>
      </c>
      <c r="D15" s="13">
        <f t="shared" si="0"/>
        <v>4.8</v>
      </c>
      <c r="E15" s="27">
        <v>0</v>
      </c>
      <c r="F15" s="28">
        <v>1</v>
      </c>
      <c r="G15" s="27">
        <v>0</v>
      </c>
      <c r="H15" s="28">
        <v>1</v>
      </c>
      <c r="I15" s="27">
        <v>0</v>
      </c>
      <c r="J15" s="28">
        <v>1</v>
      </c>
      <c r="K15" s="41">
        <f t="shared" si="1"/>
        <v>27</v>
      </c>
      <c r="L15" s="28"/>
      <c r="M15" s="31"/>
      <c r="N15" s="31"/>
      <c r="O15" s="28">
        <v>0.2</v>
      </c>
      <c r="P15" s="4">
        <f t="shared" si="2"/>
        <v>4</v>
      </c>
      <c r="Q15" s="29">
        <f t="shared" si="3"/>
        <v>35.799999999999997</v>
      </c>
    </row>
    <row r="16" spans="1:17" s="30" customFormat="1" ht="15" customHeight="1" x14ac:dyDescent="0.25">
      <c r="A16" s="38" t="s">
        <v>155</v>
      </c>
      <c r="B16" s="26"/>
      <c r="C16" s="26">
        <v>1</v>
      </c>
      <c r="D16" s="13">
        <f t="shared" si="0"/>
        <v>1.6</v>
      </c>
      <c r="E16" s="27"/>
      <c r="F16" s="27"/>
      <c r="G16" s="27"/>
      <c r="H16" s="27"/>
      <c r="I16" s="27"/>
      <c r="J16" s="27"/>
      <c r="K16" s="41">
        <f t="shared" si="1"/>
        <v>0</v>
      </c>
      <c r="L16" s="28"/>
      <c r="M16" s="27"/>
      <c r="N16" s="27"/>
      <c r="O16" s="27"/>
      <c r="P16" s="4">
        <f t="shared" si="2"/>
        <v>0</v>
      </c>
      <c r="Q16" s="29">
        <f t="shared" si="3"/>
        <v>1.6</v>
      </c>
    </row>
    <row r="17" spans="1:17" s="12" customFormat="1" ht="15" customHeight="1" x14ac:dyDescent="0.25">
      <c r="A17" s="1" t="s">
        <v>145</v>
      </c>
      <c r="B17" s="9">
        <v>1</v>
      </c>
      <c r="C17" s="9"/>
      <c r="D17" s="14">
        <f>B17/7*7+C17/5*8</f>
        <v>1</v>
      </c>
      <c r="E17" s="11"/>
      <c r="F17" s="17"/>
      <c r="G17" s="11"/>
      <c r="H17" s="17"/>
      <c r="I17" s="11"/>
      <c r="J17" s="17"/>
      <c r="K17" s="10">
        <f t="shared" si="1"/>
        <v>0</v>
      </c>
      <c r="L17" s="17"/>
      <c r="M17" s="20"/>
      <c r="N17" s="20"/>
      <c r="O17" s="11"/>
      <c r="P17" s="10">
        <f>L17*10+M17*10+O17*20</f>
        <v>0</v>
      </c>
      <c r="Q17" s="16">
        <f t="shared" si="3"/>
        <v>1</v>
      </c>
    </row>
    <row r="18" spans="1:17" s="12" customFormat="1" ht="15" customHeight="1" x14ac:dyDescent="0.25">
      <c r="A18" s="1" t="s">
        <v>146</v>
      </c>
      <c r="B18" s="9"/>
      <c r="C18" s="9">
        <v>1</v>
      </c>
      <c r="D18" s="44">
        <f t="shared" ref="D18:D26" si="4">B18/7*7+C18/5*8</f>
        <v>1.6</v>
      </c>
      <c r="E18" s="11"/>
      <c r="F18" s="17"/>
      <c r="G18" s="11"/>
      <c r="H18" s="11"/>
      <c r="I18" s="11"/>
      <c r="J18" s="11"/>
      <c r="K18" s="10">
        <f t="shared" si="1"/>
        <v>0</v>
      </c>
      <c r="L18" s="17">
        <v>0.1</v>
      </c>
      <c r="M18" s="11"/>
      <c r="N18" s="11"/>
      <c r="O18" s="46">
        <v>0.3</v>
      </c>
      <c r="P18" s="10">
        <f t="shared" ref="P18:P26" si="5">L18*10+M18*10+O18*20</f>
        <v>7</v>
      </c>
      <c r="Q18" s="16">
        <f t="shared" si="3"/>
        <v>8.6</v>
      </c>
    </row>
    <row r="19" spans="1:17" s="12" customFormat="1" ht="15" customHeight="1" x14ac:dyDescent="0.25">
      <c r="A19" s="1" t="s">
        <v>147</v>
      </c>
      <c r="B19" s="9"/>
      <c r="C19" s="9">
        <v>1</v>
      </c>
      <c r="D19" s="44">
        <f t="shared" si="4"/>
        <v>1.6</v>
      </c>
      <c r="E19" s="11"/>
      <c r="F19" s="17"/>
      <c r="G19" s="11"/>
      <c r="H19" s="17"/>
      <c r="I19" s="11"/>
      <c r="J19" s="17"/>
      <c r="K19" s="10">
        <f t="shared" si="1"/>
        <v>0</v>
      </c>
      <c r="L19" s="20">
        <v>0.15</v>
      </c>
      <c r="M19" s="17"/>
      <c r="N19" s="17"/>
      <c r="O19" s="11"/>
      <c r="P19" s="10">
        <f t="shared" si="5"/>
        <v>1.5</v>
      </c>
      <c r="Q19" s="16">
        <f t="shared" si="3"/>
        <v>3.1</v>
      </c>
    </row>
    <row r="20" spans="1:17" s="12" customFormat="1" ht="15" customHeight="1" x14ac:dyDescent="0.25">
      <c r="A20" s="1" t="s">
        <v>148</v>
      </c>
      <c r="B20" s="9">
        <v>2</v>
      </c>
      <c r="C20" s="9"/>
      <c r="D20" s="44">
        <f t="shared" si="4"/>
        <v>2</v>
      </c>
      <c r="E20" s="11"/>
      <c r="F20" s="17"/>
      <c r="G20" s="11"/>
      <c r="H20" s="17"/>
      <c r="I20" s="11"/>
      <c r="J20" s="17"/>
      <c r="K20" s="10">
        <f t="shared" si="1"/>
        <v>0</v>
      </c>
      <c r="L20" s="20"/>
      <c r="M20" s="20"/>
      <c r="N20" s="20"/>
      <c r="O20" s="11"/>
      <c r="P20" s="10">
        <f t="shared" si="5"/>
        <v>0</v>
      </c>
      <c r="Q20" s="16">
        <f t="shared" si="3"/>
        <v>2</v>
      </c>
    </row>
    <row r="21" spans="1:17" s="12" customFormat="1" ht="15" customHeight="1" x14ac:dyDescent="0.25">
      <c r="A21" s="1" t="s">
        <v>149</v>
      </c>
      <c r="B21" s="9">
        <v>7</v>
      </c>
      <c r="C21" s="9">
        <v>3</v>
      </c>
      <c r="D21" s="44">
        <f t="shared" si="4"/>
        <v>11.8</v>
      </c>
      <c r="E21" s="11"/>
      <c r="F21" s="17"/>
      <c r="G21" s="11"/>
      <c r="H21" s="17"/>
      <c r="I21" s="11"/>
      <c r="J21" s="11"/>
      <c r="K21" s="10">
        <f t="shared" si="1"/>
        <v>0</v>
      </c>
      <c r="L21" s="17">
        <v>0.25</v>
      </c>
      <c r="M21" s="20">
        <v>0.45</v>
      </c>
      <c r="N21" s="20"/>
      <c r="O21" s="46">
        <v>0.2</v>
      </c>
      <c r="P21" s="10">
        <f t="shared" si="5"/>
        <v>11</v>
      </c>
      <c r="Q21" s="16">
        <f t="shared" si="3"/>
        <v>22.8</v>
      </c>
    </row>
    <row r="22" spans="1:17" s="12" customFormat="1" ht="15" customHeight="1" x14ac:dyDescent="0.25">
      <c r="A22" s="1" t="s">
        <v>150</v>
      </c>
      <c r="B22" s="9"/>
      <c r="C22" s="9"/>
      <c r="D22" s="44">
        <f t="shared" si="4"/>
        <v>0</v>
      </c>
      <c r="E22" s="11">
        <v>3</v>
      </c>
      <c r="F22" s="17">
        <v>1</v>
      </c>
      <c r="G22" s="11"/>
      <c r="H22" s="17"/>
      <c r="I22" s="11"/>
      <c r="J22" s="17"/>
      <c r="K22" s="10">
        <f t="shared" si="1"/>
        <v>10</v>
      </c>
      <c r="L22" s="20">
        <v>0.3</v>
      </c>
      <c r="M22" s="17"/>
      <c r="N22" s="17"/>
      <c r="O22" s="11"/>
      <c r="P22" s="10">
        <f t="shared" si="5"/>
        <v>3</v>
      </c>
      <c r="Q22" s="16">
        <f t="shared" si="3"/>
        <v>13</v>
      </c>
    </row>
    <row r="23" spans="1:17" s="12" customFormat="1" ht="15" customHeight="1" x14ac:dyDescent="0.25">
      <c r="A23" s="1" t="s">
        <v>151</v>
      </c>
      <c r="B23" s="9">
        <v>1</v>
      </c>
      <c r="C23" s="9"/>
      <c r="D23" s="44">
        <f t="shared" si="4"/>
        <v>1</v>
      </c>
      <c r="E23" s="11"/>
      <c r="F23" s="17"/>
      <c r="G23" s="11"/>
      <c r="H23" s="17"/>
      <c r="I23" s="11"/>
      <c r="J23" s="17"/>
      <c r="K23" s="10">
        <f t="shared" si="1"/>
        <v>0</v>
      </c>
      <c r="L23" s="17"/>
      <c r="M23" s="11"/>
      <c r="N23" s="20"/>
      <c r="O23" s="11"/>
      <c r="P23" s="10">
        <f t="shared" si="5"/>
        <v>0</v>
      </c>
      <c r="Q23" s="16">
        <f t="shared" si="3"/>
        <v>1</v>
      </c>
    </row>
    <row r="24" spans="1:17" s="12" customFormat="1" ht="15" customHeight="1" x14ac:dyDescent="0.25">
      <c r="A24" s="18" t="s">
        <v>152</v>
      </c>
      <c r="B24" s="9">
        <v>4</v>
      </c>
      <c r="C24" s="9">
        <v>3</v>
      </c>
      <c r="D24" s="44">
        <f t="shared" si="4"/>
        <v>8.8000000000000007</v>
      </c>
      <c r="E24" s="11"/>
      <c r="F24" s="17"/>
      <c r="G24" s="11"/>
      <c r="H24" s="11"/>
      <c r="I24" s="11"/>
      <c r="J24" s="11"/>
      <c r="K24" s="10">
        <f t="shared" si="1"/>
        <v>0</v>
      </c>
      <c r="L24" s="20">
        <v>0.3</v>
      </c>
      <c r="M24" s="20">
        <v>0.4</v>
      </c>
      <c r="N24" s="20"/>
      <c r="O24" s="46">
        <v>0.3</v>
      </c>
      <c r="P24" s="10">
        <f t="shared" si="5"/>
        <v>13</v>
      </c>
      <c r="Q24" s="16">
        <f t="shared" si="3"/>
        <v>21.8</v>
      </c>
    </row>
    <row r="25" spans="1:17" s="12" customFormat="1" ht="15" customHeight="1" x14ac:dyDescent="0.25">
      <c r="A25" s="18" t="s">
        <v>153</v>
      </c>
      <c r="B25" s="9">
        <v>1</v>
      </c>
      <c r="C25" s="9">
        <v>1</v>
      </c>
      <c r="D25" s="44">
        <f t="shared" si="4"/>
        <v>2.6</v>
      </c>
      <c r="E25" s="11"/>
      <c r="F25" s="11"/>
      <c r="G25" s="11"/>
      <c r="H25" s="11"/>
      <c r="I25" s="11"/>
      <c r="J25" s="11"/>
      <c r="K25" s="10">
        <f t="shared" si="1"/>
        <v>0</v>
      </c>
      <c r="L25" s="17">
        <v>0.45</v>
      </c>
      <c r="M25" s="20"/>
      <c r="N25" s="17"/>
      <c r="O25" s="11"/>
      <c r="P25" s="10">
        <f t="shared" si="5"/>
        <v>4.5</v>
      </c>
      <c r="Q25" s="16">
        <f t="shared" si="3"/>
        <v>7.1</v>
      </c>
    </row>
    <row r="26" spans="1:17" x14ac:dyDescent="0.25">
      <c r="A26" s="18" t="s">
        <v>154</v>
      </c>
      <c r="B26" s="9">
        <v>4</v>
      </c>
      <c r="C26" s="9">
        <v>1</v>
      </c>
      <c r="D26" s="44">
        <f t="shared" si="4"/>
        <v>5.6</v>
      </c>
      <c r="E26" s="11"/>
      <c r="F26" s="11"/>
      <c r="G26" s="11"/>
      <c r="H26" s="11"/>
      <c r="I26" s="11"/>
      <c r="J26" s="11"/>
      <c r="K26" s="10">
        <f t="shared" ref="K26" si="6">E26+G26+I26+F26*7+H26*10+J26*10</f>
        <v>0</v>
      </c>
      <c r="L26" s="17">
        <v>0.6</v>
      </c>
      <c r="M26" s="20">
        <v>0.5</v>
      </c>
      <c r="N26" s="17"/>
      <c r="O26" s="46">
        <v>0.6</v>
      </c>
      <c r="P26" s="10">
        <f t="shared" si="5"/>
        <v>23</v>
      </c>
      <c r="Q26" s="16">
        <f t="shared" ref="Q26" si="7">P26+K26+D26</f>
        <v>28.6</v>
      </c>
    </row>
    <row r="28" spans="1:17" x14ac:dyDescent="0.25">
      <c r="D28" s="21"/>
    </row>
  </sheetData>
  <mergeCells count="17">
    <mergeCell ref="O2:O3"/>
    <mergeCell ref="A1:A3"/>
    <mergeCell ref="B1:D1"/>
    <mergeCell ref="E1:K1"/>
    <mergeCell ref="L1:P1"/>
    <mergeCell ref="Q1:Q3"/>
    <mergeCell ref="B2:B3"/>
    <mergeCell ref="C2:C3"/>
    <mergeCell ref="D2:D3"/>
    <mergeCell ref="E2:F2"/>
    <mergeCell ref="G2:H2"/>
    <mergeCell ref="P2:P3"/>
    <mergeCell ref="I2:J2"/>
    <mergeCell ref="K2:K3"/>
    <mergeCell ref="L2:L3"/>
    <mergeCell ref="M2:M3"/>
    <mergeCell ref="N2:N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opLeftCell="A3" workbookViewId="0">
      <pane xSplit="1" topLeftCell="B1" activePane="topRight" state="frozen"/>
      <selection pane="topRight" activeCell="H7" sqref="H7"/>
    </sheetView>
  </sheetViews>
  <sheetFormatPr defaultRowHeight="15" x14ac:dyDescent="0.25"/>
  <cols>
    <col min="1" max="1" width="37.28515625" customWidth="1"/>
    <col min="2" max="2" width="11" customWidth="1"/>
    <col min="3" max="3" width="11.28515625" customWidth="1"/>
    <col min="4" max="4" width="15.140625" customWidth="1"/>
    <col min="5" max="5" width="17.85546875" customWidth="1"/>
    <col min="6" max="6" width="13.28515625" customWidth="1"/>
    <col min="7" max="7" width="17.5703125" customWidth="1"/>
    <col min="8" max="8" width="13.5703125" customWidth="1"/>
    <col min="9" max="9" width="17" customWidth="1"/>
    <col min="10" max="10" width="13.5703125" customWidth="1"/>
    <col min="11" max="11" width="13" customWidth="1"/>
    <col min="12" max="12" width="9.42578125" customWidth="1"/>
    <col min="16" max="16" width="13.7109375" customWidth="1"/>
    <col min="17" max="17" width="13.140625" customWidth="1"/>
  </cols>
  <sheetData>
    <row r="1" spans="1:17" ht="32.25" customHeight="1" x14ac:dyDescent="0.25">
      <c r="A1" s="63" t="s">
        <v>0</v>
      </c>
      <c r="B1" s="66" t="s">
        <v>6</v>
      </c>
      <c r="C1" s="66"/>
      <c r="D1" s="66"/>
      <c r="E1" s="66" t="s">
        <v>7</v>
      </c>
      <c r="F1" s="66"/>
      <c r="G1" s="66"/>
      <c r="H1" s="66"/>
      <c r="I1" s="66"/>
      <c r="J1" s="66"/>
      <c r="K1" s="66"/>
      <c r="L1" s="66" t="s">
        <v>17</v>
      </c>
      <c r="M1" s="66"/>
      <c r="N1" s="66"/>
      <c r="O1" s="66"/>
      <c r="P1" s="66"/>
      <c r="Q1" s="65" t="s">
        <v>18</v>
      </c>
    </row>
    <row r="2" spans="1:17" x14ac:dyDescent="0.25">
      <c r="A2" s="63"/>
      <c r="B2" s="63" t="s">
        <v>4</v>
      </c>
      <c r="C2" s="63" t="s">
        <v>5</v>
      </c>
      <c r="D2" s="64" t="s">
        <v>1</v>
      </c>
      <c r="E2" s="63" t="s">
        <v>8</v>
      </c>
      <c r="F2" s="63"/>
      <c r="G2" s="63" t="s">
        <v>11</v>
      </c>
      <c r="H2" s="63"/>
      <c r="I2" s="63" t="s">
        <v>12</v>
      </c>
      <c r="J2" s="63"/>
      <c r="K2" s="63" t="s">
        <v>2</v>
      </c>
      <c r="L2" s="63" t="s">
        <v>15</v>
      </c>
      <c r="M2" s="63" t="s">
        <v>23</v>
      </c>
      <c r="N2" s="63" t="s">
        <v>24</v>
      </c>
      <c r="O2" s="68" t="s">
        <v>16</v>
      </c>
      <c r="P2" s="64" t="s">
        <v>3</v>
      </c>
      <c r="Q2" s="65"/>
    </row>
    <row r="3" spans="1:17" ht="44.25" customHeight="1" x14ac:dyDescent="0.25">
      <c r="A3" s="63"/>
      <c r="B3" s="63"/>
      <c r="C3" s="63"/>
      <c r="D3" s="64"/>
      <c r="E3" s="25" t="s">
        <v>9</v>
      </c>
      <c r="F3" s="25" t="s">
        <v>10</v>
      </c>
      <c r="G3" s="25" t="s">
        <v>13</v>
      </c>
      <c r="H3" s="25" t="s">
        <v>14</v>
      </c>
      <c r="I3" s="25" t="s">
        <v>13</v>
      </c>
      <c r="J3" s="25" t="s">
        <v>14</v>
      </c>
      <c r="K3" s="63"/>
      <c r="L3" s="63"/>
      <c r="M3" s="63"/>
      <c r="N3" s="63"/>
      <c r="O3" s="68"/>
      <c r="P3" s="64"/>
      <c r="Q3" s="65"/>
    </row>
    <row r="4" spans="1:17" x14ac:dyDescent="0.25">
      <c r="A4" s="32" t="s">
        <v>25</v>
      </c>
      <c r="B4" s="6">
        <v>3</v>
      </c>
      <c r="C4" s="6"/>
      <c r="D4" s="13">
        <f>B4/3*25</f>
        <v>25</v>
      </c>
      <c r="E4" s="5"/>
      <c r="F4" s="3"/>
      <c r="G4" s="5"/>
      <c r="H4" s="3"/>
      <c r="I4" s="6"/>
      <c r="J4" s="3"/>
      <c r="K4" s="5">
        <f>E4+G4+I4+F4*7+H4*10+J4*10</f>
        <v>0</v>
      </c>
      <c r="L4" s="3">
        <v>0.1</v>
      </c>
      <c r="M4" s="3"/>
      <c r="N4" s="3"/>
      <c r="O4" s="22"/>
      <c r="P4" s="4">
        <f>L4*35</f>
        <v>3.5</v>
      </c>
      <c r="Q4" s="7">
        <f>P4+K4+D4</f>
        <v>28.5</v>
      </c>
    </row>
    <row r="5" spans="1:17" x14ac:dyDescent="0.25">
      <c r="A5" s="32" t="s">
        <v>26</v>
      </c>
      <c r="B5" s="6">
        <v>3</v>
      </c>
      <c r="C5" s="6"/>
      <c r="D5" s="13">
        <f t="shared" ref="D5:D36" si="0">B5/3*25</f>
        <v>25</v>
      </c>
      <c r="E5" s="5"/>
      <c r="F5" s="3"/>
      <c r="G5" s="5"/>
      <c r="H5" s="3"/>
      <c r="I5" s="6"/>
      <c r="J5" s="3"/>
      <c r="K5" s="5">
        <f>E5+G5+I5+F5*7+H5*10+J5*10</f>
        <v>0</v>
      </c>
      <c r="L5" s="3"/>
      <c r="M5" s="3"/>
      <c r="N5" s="3"/>
      <c r="O5" s="22"/>
      <c r="P5" s="4">
        <f t="shared" ref="P5:P36" si="1">L5*35</f>
        <v>0</v>
      </c>
      <c r="Q5" s="7">
        <f t="shared" ref="Q5:Q21" si="2">P5+K5+D5</f>
        <v>25</v>
      </c>
    </row>
    <row r="6" spans="1:17" x14ac:dyDescent="0.25">
      <c r="A6" s="32" t="s">
        <v>27</v>
      </c>
      <c r="B6" s="6">
        <v>2</v>
      </c>
      <c r="C6" s="6"/>
      <c r="D6" s="13">
        <f t="shared" si="0"/>
        <v>16.666666666666664</v>
      </c>
      <c r="E6" s="5">
        <v>3</v>
      </c>
      <c r="F6" s="3">
        <v>1</v>
      </c>
      <c r="G6" s="5">
        <v>5</v>
      </c>
      <c r="H6" s="3">
        <v>1</v>
      </c>
      <c r="I6" s="6"/>
      <c r="J6" s="3"/>
      <c r="K6" s="5">
        <f t="shared" ref="K6:K21" si="3">E6+G6+I6+F6*7+H6*10+J6*10</f>
        <v>25</v>
      </c>
      <c r="L6" s="3">
        <v>0.7</v>
      </c>
      <c r="M6" s="3"/>
      <c r="N6" s="3"/>
      <c r="O6" s="22"/>
      <c r="P6" s="4">
        <f t="shared" si="1"/>
        <v>24.5</v>
      </c>
      <c r="Q6" s="7">
        <f t="shared" si="2"/>
        <v>66.166666666666657</v>
      </c>
    </row>
    <row r="7" spans="1:17" x14ac:dyDescent="0.25">
      <c r="A7" s="33" t="s">
        <v>28</v>
      </c>
      <c r="B7" s="6">
        <v>3</v>
      </c>
      <c r="C7" s="6"/>
      <c r="D7" s="13">
        <f t="shared" si="0"/>
        <v>25</v>
      </c>
      <c r="E7" s="5"/>
      <c r="F7" s="3"/>
      <c r="G7" s="5"/>
      <c r="H7" s="3"/>
      <c r="I7" s="6"/>
      <c r="J7" s="3"/>
      <c r="K7" s="5">
        <f t="shared" si="3"/>
        <v>0</v>
      </c>
      <c r="L7" s="19"/>
      <c r="M7" s="3"/>
      <c r="N7" s="19"/>
      <c r="O7" s="23"/>
      <c r="P7" s="4">
        <f t="shared" si="1"/>
        <v>0</v>
      </c>
      <c r="Q7" s="7">
        <f t="shared" si="2"/>
        <v>25</v>
      </c>
    </row>
    <row r="8" spans="1:17" x14ac:dyDescent="0.25">
      <c r="A8" s="33" t="s">
        <v>29</v>
      </c>
      <c r="B8" s="6">
        <v>1</v>
      </c>
      <c r="C8" s="6"/>
      <c r="D8" s="13">
        <f t="shared" si="0"/>
        <v>8.3333333333333321</v>
      </c>
      <c r="E8" s="5"/>
      <c r="F8" s="3"/>
      <c r="G8" s="5"/>
      <c r="H8" s="3"/>
      <c r="I8" s="6"/>
      <c r="J8" s="3"/>
      <c r="K8" s="5">
        <f t="shared" si="3"/>
        <v>0</v>
      </c>
      <c r="L8" s="19"/>
      <c r="M8" s="19"/>
      <c r="N8" s="19"/>
      <c r="O8" s="23"/>
      <c r="P8" s="4">
        <f t="shared" si="1"/>
        <v>0</v>
      </c>
      <c r="Q8" s="7">
        <f t="shared" si="2"/>
        <v>8.3333333333333321</v>
      </c>
    </row>
    <row r="9" spans="1:17" x14ac:dyDescent="0.25">
      <c r="A9" s="32" t="s">
        <v>30</v>
      </c>
      <c r="B9" s="6">
        <v>3</v>
      </c>
      <c r="C9" s="6"/>
      <c r="D9" s="13">
        <f t="shared" si="0"/>
        <v>25</v>
      </c>
      <c r="E9" s="5"/>
      <c r="F9" s="3"/>
      <c r="G9" s="5"/>
      <c r="H9" s="3"/>
      <c r="I9" s="6"/>
      <c r="J9" s="3"/>
      <c r="K9" s="5">
        <f t="shared" si="3"/>
        <v>0</v>
      </c>
      <c r="L9" s="3"/>
      <c r="M9" s="5"/>
      <c r="N9" s="19"/>
      <c r="O9" s="23"/>
      <c r="P9" s="4">
        <f t="shared" si="1"/>
        <v>0</v>
      </c>
      <c r="Q9" s="7">
        <f t="shared" si="2"/>
        <v>25</v>
      </c>
    </row>
    <row r="10" spans="1:17" x14ac:dyDescent="0.25">
      <c r="A10" s="33" t="s">
        <v>31</v>
      </c>
      <c r="B10" s="6">
        <v>1</v>
      </c>
      <c r="C10" s="6"/>
      <c r="D10" s="13">
        <f t="shared" si="0"/>
        <v>8.3333333333333321</v>
      </c>
      <c r="E10" s="5"/>
      <c r="F10" s="3"/>
      <c r="G10" s="5"/>
      <c r="H10" s="3"/>
      <c r="I10" s="6"/>
      <c r="J10" s="3"/>
      <c r="K10" s="5">
        <f t="shared" si="3"/>
        <v>0</v>
      </c>
      <c r="L10" s="19"/>
      <c r="M10" s="19"/>
      <c r="N10" s="3"/>
      <c r="O10" s="23"/>
      <c r="P10" s="4">
        <f t="shared" si="1"/>
        <v>0</v>
      </c>
      <c r="Q10" s="7">
        <f t="shared" si="2"/>
        <v>8.3333333333333321</v>
      </c>
    </row>
    <row r="11" spans="1:17" x14ac:dyDescent="0.25">
      <c r="A11" s="33" t="s">
        <v>32</v>
      </c>
      <c r="B11" s="6">
        <v>2</v>
      </c>
      <c r="C11" s="6"/>
      <c r="D11" s="13">
        <f t="shared" si="0"/>
        <v>16.666666666666664</v>
      </c>
      <c r="E11" s="5"/>
      <c r="F11" s="3"/>
      <c r="G11" s="5"/>
      <c r="H11" s="3"/>
      <c r="I11" s="6"/>
      <c r="J11" s="3"/>
      <c r="K11" s="5">
        <f t="shared" si="3"/>
        <v>0</v>
      </c>
      <c r="L11" s="19">
        <v>0.35</v>
      </c>
      <c r="M11" s="3"/>
      <c r="N11" s="19"/>
      <c r="O11" s="23"/>
      <c r="P11" s="4">
        <f t="shared" si="1"/>
        <v>12.25</v>
      </c>
      <c r="Q11" s="7">
        <f t="shared" si="2"/>
        <v>28.916666666666664</v>
      </c>
    </row>
    <row r="12" spans="1:17" s="30" customFormat="1" x14ac:dyDescent="0.25">
      <c r="A12" s="32" t="s">
        <v>33</v>
      </c>
      <c r="B12" s="26">
        <v>2</v>
      </c>
      <c r="C12" s="26"/>
      <c r="D12" s="13">
        <f t="shared" si="0"/>
        <v>16.666666666666664</v>
      </c>
      <c r="E12" s="27"/>
      <c r="F12" s="28"/>
      <c r="G12" s="27"/>
      <c r="H12" s="28"/>
      <c r="I12" s="26"/>
      <c r="J12" s="28"/>
      <c r="K12" s="27">
        <f t="shared" si="3"/>
        <v>0</v>
      </c>
      <c r="L12" s="28"/>
      <c r="M12" s="27"/>
      <c r="N12" s="27"/>
      <c r="O12" s="27"/>
      <c r="P12" s="4">
        <f t="shared" si="1"/>
        <v>0</v>
      </c>
      <c r="Q12" s="29">
        <f t="shared" si="2"/>
        <v>16.666666666666664</v>
      </c>
    </row>
    <row r="13" spans="1:17" s="30" customFormat="1" x14ac:dyDescent="0.25">
      <c r="A13" s="33" t="s">
        <v>34</v>
      </c>
      <c r="B13" s="26">
        <v>2</v>
      </c>
      <c r="C13" s="26"/>
      <c r="D13" s="13">
        <f t="shared" si="0"/>
        <v>16.666666666666664</v>
      </c>
      <c r="E13" s="27"/>
      <c r="F13" s="28"/>
      <c r="G13" s="27"/>
      <c r="H13" s="28"/>
      <c r="I13" s="26"/>
      <c r="J13" s="28"/>
      <c r="K13" s="27">
        <f t="shared" si="3"/>
        <v>0</v>
      </c>
      <c r="L13" s="28"/>
      <c r="M13" s="31"/>
      <c r="N13" s="27"/>
      <c r="O13" s="27"/>
      <c r="P13" s="4">
        <f t="shared" si="1"/>
        <v>0</v>
      </c>
      <c r="Q13" s="29">
        <f t="shared" si="2"/>
        <v>16.666666666666664</v>
      </c>
    </row>
    <row r="14" spans="1:17" s="30" customFormat="1" ht="15.75" customHeight="1" x14ac:dyDescent="0.25">
      <c r="A14" s="33" t="s">
        <v>35</v>
      </c>
      <c r="B14" s="26">
        <v>1</v>
      </c>
      <c r="C14" s="26"/>
      <c r="D14" s="13">
        <f t="shared" si="0"/>
        <v>8.3333333333333321</v>
      </c>
      <c r="E14" s="27"/>
      <c r="F14" s="28"/>
      <c r="G14" s="27"/>
      <c r="H14" s="28"/>
      <c r="I14" s="26"/>
      <c r="J14" s="28"/>
      <c r="K14" s="27">
        <f t="shared" si="3"/>
        <v>0</v>
      </c>
      <c r="L14" s="31"/>
      <c r="M14" s="31"/>
      <c r="N14" s="31"/>
      <c r="O14" s="27"/>
      <c r="P14" s="4">
        <f t="shared" si="1"/>
        <v>0</v>
      </c>
      <c r="Q14" s="29">
        <f t="shared" si="2"/>
        <v>8.3333333333333321</v>
      </c>
    </row>
    <row r="15" spans="1:17" s="30" customFormat="1" x14ac:dyDescent="0.25">
      <c r="A15" s="33" t="s">
        <v>36</v>
      </c>
      <c r="B15" s="26">
        <v>2</v>
      </c>
      <c r="C15" s="26"/>
      <c r="D15" s="13">
        <f t="shared" si="0"/>
        <v>16.666666666666664</v>
      </c>
      <c r="E15" s="27"/>
      <c r="F15" s="28"/>
      <c r="G15" s="27"/>
      <c r="H15" s="28"/>
      <c r="I15" s="26"/>
      <c r="J15" s="28"/>
      <c r="K15" s="27">
        <f t="shared" si="3"/>
        <v>0</v>
      </c>
      <c r="L15" s="31">
        <v>0.7</v>
      </c>
      <c r="M15" s="31"/>
      <c r="N15" s="27"/>
      <c r="O15" s="27"/>
      <c r="P15" s="4">
        <f t="shared" si="1"/>
        <v>24.5</v>
      </c>
      <c r="Q15" s="29">
        <f t="shared" si="2"/>
        <v>41.166666666666664</v>
      </c>
    </row>
    <row r="16" spans="1:17" s="30" customFormat="1" x14ac:dyDescent="0.25">
      <c r="A16" s="33" t="s">
        <v>37</v>
      </c>
      <c r="B16" s="26">
        <v>2</v>
      </c>
      <c r="C16" s="26"/>
      <c r="D16" s="13">
        <f t="shared" si="0"/>
        <v>16.666666666666664</v>
      </c>
      <c r="E16" s="27"/>
      <c r="F16" s="28">
        <v>1</v>
      </c>
      <c r="G16" s="27"/>
      <c r="H16" s="28">
        <v>1</v>
      </c>
      <c r="I16" s="26">
        <v>5</v>
      </c>
      <c r="J16" s="28">
        <v>1</v>
      </c>
      <c r="K16" s="27">
        <f t="shared" si="3"/>
        <v>32</v>
      </c>
      <c r="L16" s="28">
        <v>0.45</v>
      </c>
      <c r="M16" s="27"/>
      <c r="N16" s="28"/>
      <c r="O16" s="27"/>
      <c r="P16" s="4">
        <f t="shared" si="1"/>
        <v>15.75</v>
      </c>
      <c r="Q16" s="29">
        <f t="shared" si="2"/>
        <v>64.416666666666657</v>
      </c>
    </row>
    <row r="17" spans="1:17" s="30" customFormat="1" x14ac:dyDescent="0.25">
      <c r="A17" s="32" t="s">
        <v>38</v>
      </c>
      <c r="B17" s="26">
        <v>3</v>
      </c>
      <c r="C17" s="26"/>
      <c r="D17" s="13">
        <f t="shared" si="0"/>
        <v>25</v>
      </c>
      <c r="E17" s="27">
        <v>0</v>
      </c>
      <c r="F17" s="28">
        <v>1</v>
      </c>
      <c r="G17" s="27">
        <v>0</v>
      </c>
      <c r="H17" s="28">
        <v>1</v>
      </c>
      <c r="I17" s="26"/>
      <c r="J17" s="28"/>
      <c r="K17" s="27">
        <f t="shared" si="3"/>
        <v>17</v>
      </c>
      <c r="L17" s="31">
        <v>0.7</v>
      </c>
      <c r="M17" s="31"/>
      <c r="N17" s="31"/>
      <c r="O17" s="27"/>
      <c r="P17" s="4">
        <f t="shared" si="1"/>
        <v>24.5</v>
      </c>
      <c r="Q17" s="29">
        <f t="shared" si="2"/>
        <v>66.5</v>
      </c>
    </row>
    <row r="18" spans="1:17" s="30" customFormat="1" x14ac:dyDescent="0.25">
      <c r="A18" s="33" t="s">
        <v>39</v>
      </c>
      <c r="B18" s="26">
        <v>3</v>
      </c>
      <c r="C18" s="26"/>
      <c r="D18" s="13">
        <f t="shared" si="0"/>
        <v>25</v>
      </c>
      <c r="E18" s="27">
        <v>0</v>
      </c>
      <c r="F18" s="28">
        <v>1</v>
      </c>
      <c r="G18" s="27"/>
      <c r="H18" s="28"/>
      <c r="I18" s="26"/>
      <c r="J18" s="28"/>
      <c r="K18" s="27">
        <f t="shared" si="3"/>
        <v>7</v>
      </c>
      <c r="L18" s="28">
        <v>0.45</v>
      </c>
      <c r="M18" s="27"/>
      <c r="N18" s="27"/>
      <c r="O18" s="27"/>
      <c r="P18" s="4">
        <f t="shared" si="1"/>
        <v>15.75</v>
      </c>
      <c r="Q18" s="29">
        <f t="shared" si="2"/>
        <v>47.75</v>
      </c>
    </row>
    <row r="19" spans="1:17" s="30" customFormat="1" x14ac:dyDescent="0.25">
      <c r="A19" s="33" t="s">
        <v>40</v>
      </c>
      <c r="B19" s="26">
        <v>1</v>
      </c>
      <c r="C19" s="26"/>
      <c r="D19" s="13">
        <f t="shared" si="0"/>
        <v>8.3333333333333321</v>
      </c>
      <c r="E19" s="27">
        <v>0</v>
      </c>
      <c r="F19" s="28">
        <v>1</v>
      </c>
      <c r="G19" s="27">
        <v>0</v>
      </c>
      <c r="H19" s="28">
        <v>1</v>
      </c>
      <c r="I19" s="26">
        <v>5</v>
      </c>
      <c r="J19" s="28">
        <v>1</v>
      </c>
      <c r="K19" s="27">
        <f t="shared" si="3"/>
        <v>32</v>
      </c>
      <c r="L19" s="28">
        <v>0.25</v>
      </c>
      <c r="M19" s="27"/>
      <c r="N19" s="28"/>
      <c r="O19" s="27"/>
      <c r="P19" s="4">
        <f t="shared" si="1"/>
        <v>8.75</v>
      </c>
      <c r="Q19" s="29">
        <f t="shared" si="2"/>
        <v>49.083333333333329</v>
      </c>
    </row>
    <row r="20" spans="1:17" s="30" customFormat="1" x14ac:dyDescent="0.25">
      <c r="A20" s="32" t="s">
        <v>41</v>
      </c>
      <c r="B20" s="26">
        <v>3</v>
      </c>
      <c r="C20" s="26"/>
      <c r="D20" s="13">
        <f t="shared" si="0"/>
        <v>25</v>
      </c>
      <c r="E20" s="27">
        <v>3</v>
      </c>
      <c r="F20" s="28">
        <v>1</v>
      </c>
      <c r="G20" s="27">
        <v>5</v>
      </c>
      <c r="H20" s="28">
        <v>1</v>
      </c>
      <c r="I20" s="26"/>
      <c r="J20" s="28"/>
      <c r="K20" s="27">
        <f t="shared" si="3"/>
        <v>25</v>
      </c>
      <c r="L20" s="31">
        <v>0.45</v>
      </c>
      <c r="M20" s="27"/>
      <c r="N20" s="27"/>
      <c r="O20" s="27"/>
      <c r="P20" s="4">
        <f t="shared" si="1"/>
        <v>15.75</v>
      </c>
      <c r="Q20" s="29">
        <f t="shared" si="2"/>
        <v>65.75</v>
      </c>
    </row>
    <row r="21" spans="1:17" s="30" customFormat="1" x14ac:dyDescent="0.25">
      <c r="A21" s="33" t="s">
        <v>42</v>
      </c>
      <c r="B21" s="26">
        <v>3</v>
      </c>
      <c r="C21" s="26"/>
      <c r="D21" s="13">
        <f t="shared" si="0"/>
        <v>25</v>
      </c>
      <c r="E21" s="27">
        <v>3</v>
      </c>
      <c r="F21" s="28">
        <v>1</v>
      </c>
      <c r="G21" s="27">
        <v>5</v>
      </c>
      <c r="H21" s="28">
        <v>1</v>
      </c>
      <c r="I21" s="26">
        <v>5</v>
      </c>
      <c r="J21" s="28">
        <v>1</v>
      </c>
      <c r="K21" s="27">
        <f t="shared" si="3"/>
        <v>40</v>
      </c>
      <c r="L21" s="28">
        <v>0.45</v>
      </c>
      <c r="M21" s="27"/>
      <c r="N21" s="27"/>
      <c r="O21" s="27"/>
      <c r="P21" s="4">
        <f t="shared" si="1"/>
        <v>15.75</v>
      </c>
      <c r="Q21" s="29">
        <f t="shared" si="2"/>
        <v>80.75</v>
      </c>
    </row>
    <row r="22" spans="1:17" x14ac:dyDescent="0.25">
      <c r="A22" s="32" t="s">
        <v>43</v>
      </c>
      <c r="B22" s="26">
        <v>3</v>
      </c>
      <c r="C22" s="26"/>
      <c r="D22" s="13">
        <f t="shared" si="0"/>
        <v>25</v>
      </c>
      <c r="E22" s="27"/>
      <c r="F22" s="28"/>
      <c r="G22" s="27"/>
      <c r="H22" s="28"/>
      <c r="I22" s="26"/>
      <c r="J22" s="28"/>
      <c r="K22" s="27">
        <f t="shared" ref="K22:K36" si="4">E22+G22+I22+F22*7+H22*10+J22*10</f>
        <v>0</v>
      </c>
      <c r="L22" s="28">
        <v>0.3</v>
      </c>
      <c r="M22" s="27"/>
      <c r="N22" s="27"/>
      <c r="O22" s="27"/>
      <c r="P22" s="4">
        <f t="shared" si="1"/>
        <v>10.5</v>
      </c>
      <c r="Q22" s="29">
        <f t="shared" ref="Q22:Q36" si="5">P22+K22+D22</f>
        <v>35.5</v>
      </c>
    </row>
    <row r="23" spans="1:17" x14ac:dyDescent="0.25">
      <c r="A23" s="32" t="s">
        <v>44</v>
      </c>
      <c r="B23" s="26">
        <v>3</v>
      </c>
      <c r="C23" s="26"/>
      <c r="D23" s="13">
        <f t="shared" si="0"/>
        <v>25</v>
      </c>
      <c r="E23" s="27"/>
      <c r="F23" s="28"/>
      <c r="G23" s="27"/>
      <c r="H23" s="28"/>
      <c r="I23" s="26"/>
      <c r="J23" s="28"/>
      <c r="K23" s="27">
        <f t="shared" si="4"/>
        <v>0</v>
      </c>
      <c r="L23" s="28">
        <v>0.35</v>
      </c>
      <c r="M23" s="27"/>
      <c r="N23" s="27"/>
      <c r="O23" s="27"/>
      <c r="P23" s="4">
        <f t="shared" si="1"/>
        <v>12.25</v>
      </c>
      <c r="Q23" s="29">
        <f t="shared" si="5"/>
        <v>37.25</v>
      </c>
    </row>
    <row r="24" spans="1:17" x14ac:dyDescent="0.25">
      <c r="A24" s="32" t="s">
        <v>45</v>
      </c>
      <c r="B24" s="26">
        <v>2</v>
      </c>
      <c r="C24" s="26"/>
      <c r="D24" s="13">
        <f t="shared" si="0"/>
        <v>16.666666666666664</v>
      </c>
      <c r="E24" s="27"/>
      <c r="F24" s="28"/>
      <c r="G24" s="27"/>
      <c r="H24" s="28"/>
      <c r="I24" s="26"/>
      <c r="J24" s="28"/>
      <c r="K24" s="27">
        <f t="shared" si="4"/>
        <v>0</v>
      </c>
      <c r="L24" s="28">
        <v>0.4</v>
      </c>
      <c r="M24" s="27"/>
      <c r="N24" s="27"/>
      <c r="O24" s="27"/>
      <c r="P24" s="4">
        <f t="shared" si="1"/>
        <v>14</v>
      </c>
      <c r="Q24" s="29">
        <f t="shared" si="5"/>
        <v>30.666666666666664</v>
      </c>
    </row>
    <row r="25" spans="1:17" x14ac:dyDescent="0.25">
      <c r="A25" s="33" t="s">
        <v>46</v>
      </c>
      <c r="B25" s="26">
        <v>1</v>
      </c>
      <c r="C25" s="26"/>
      <c r="D25" s="13">
        <f t="shared" si="0"/>
        <v>8.3333333333333321</v>
      </c>
      <c r="E25" s="27"/>
      <c r="F25" s="28"/>
      <c r="G25" s="27"/>
      <c r="H25" s="28"/>
      <c r="I25" s="26"/>
      <c r="J25" s="28"/>
      <c r="K25" s="27">
        <f t="shared" si="4"/>
        <v>0</v>
      </c>
      <c r="L25" s="28"/>
      <c r="M25" s="27"/>
      <c r="N25" s="27"/>
      <c r="O25" s="27"/>
      <c r="P25" s="4">
        <f t="shared" si="1"/>
        <v>0</v>
      </c>
      <c r="Q25" s="29">
        <f t="shared" si="5"/>
        <v>8.3333333333333321</v>
      </c>
    </row>
    <row r="26" spans="1:17" x14ac:dyDescent="0.25">
      <c r="A26" s="32" t="s">
        <v>47</v>
      </c>
      <c r="B26" s="26">
        <v>2</v>
      </c>
      <c r="C26" s="26"/>
      <c r="D26" s="13">
        <f t="shared" si="0"/>
        <v>16.666666666666664</v>
      </c>
      <c r="E26" s="27"/>
      <c r="F26" s="28"/>
      <c r="G26" s="27"/>
      <c r="H26" s="28"/>
      <c r="I26" s="26"/>
      <c r="J26" s="28"/>
      <c r="K26" s="27">
        <f t="shared" si="4"/>
        <v>0</v>
      </c>
      <c r="L26" s="28"/>
      <c r="M26" s="27"/>
      <c r="N26" s="27"/>
      <c r="O26" s="27"/>
      <c r="P26" s="4">
        <f t="shared" si="1"/>
        <v>0</v>
      </c>
      <c r="Q26" s="29">
        <f t="shared" si="5"/>
        <v>16.666666666666664</v>
      </c>
    </row>
    <row r="27" spans="1:17" x14ac:dyDescent="0.25">
      <c r="A27" s="32" t="s">
        <v>48</v>
      </c>
      <c r="B27" s="26">
        <v>2</v>
      </c>
      <c r="C27" s="26"/>
      <c r="D27" s="13">
        <f t="shared" si="0"/>
        <v>16.666666666666664</v>
      </c>
      <c r="E27" s="27">
        <v>0</v>
      </c>
      <c r="F27" s="28">
        <v>1</v>
      </c>
      <c r="G27" s="27">
        <v>0</v>
      </c>
      <c r="H27" s="28">
        <v>1</v>
      </c>
      <c r="I27" s="26"/>
      <c r="J27" s="28"/>
      <c r="K27" s="27">
        <f t="shared" si="4"/>
        <v>17</v>
      </c>
      <c r="L27" s="28">
        <v>0.35</v>
      </c>
      <c r="M27" s="27"/>
      <c r="N27" s="27"/>
      <c r="O27" s="27"/>
      <c r="P27" s="4">
        <f t="shared" si="1"/>
        <v>12.25</v>
      </c>
      <c r="Q27" s="29">
        <f t="shared" si="5"/>
        <v>45.916666666666664</v>
      </c>
    </row>
    <row r="28" spans="1:17" x14ac:dyDescent="0.25">
      <c r="A28" s="32" t="s">
        <v>49</v>
      </c>
      <c r="B28" s="26">
        <v>3</v>
      </c>
      <c r="C28" s="26"/>
      <c r="D28" s="13">
        <f t="shared" si="0"/>
        <v>25</v>
      </c>
      <c r="E28" s="27">
        <v>0</v>
      </c>
      <c r="F28" s="28">
        <v>1</v>
      </c>
      <c r="G28" s="27"/>
      <c r="H28" s="28"/>
      <c r="I28" s="26"/>
      <c r="J28" s="28"/>
      <c r="K28" s="27">
        <f t="shared" si="4"/>
        <v>7</v>
      </c>
      <c r="L28" s="28">
        <v>0.2</v>
      </c>
      <c r="M28" s="27"/>
      <c r="N28" s="27"/>
      <c r="O28" s="27"/>
      <c r="P28" s="4">
        <f t="shared" si="1"/>
        <v>7</v>
      </c>
      <c r="Q28" s="29">
        <f t="shared" si="5"/>
        <v>39</v>
      </c>
    </row>
    <row r="29" spans="1:17" x14ac:dyDescent="0.25">
      <c r="A29" s="32" t="s">
        <v>50</v>
      </c>
      <c r="B29" s="26">
        <v>3</v>
      </c>
      <c r="C29" s="26"/>
      <c r="D29" s="13">
        <f t="shared" si="0"/>
        <v>25</v>
      </c>
      <c r="E29" s="27"/>
      <c r="F29" s="28"/>
      <c r="G29" s="27"/>
      <c r="H29" s="28"/>
      <c r="I29" s="26"/>
      <c r="J29" s="28"/>
      <c r="K29" s="27">
        <f t="shared" si="4"/>
        <v>0</v>
      </c>
      <c r="L29" s="28"/>
      <c r="M29" s="27"/>
      <c r="N29" s="27"/>
      <c r="O29" s="27"/>
      <c r="P29" s="4">
        <f t="shared" si="1"/>
        <v>0</v>
      </c>
      <c r="Q29" s="29">
        <f t="shared" si="5"/>
        <v>25</v>
      </c>
    </row>
    <row r="30" spans="1:17" x14ac:dyDescent="0.25">
      <c r="A30" s="32" t="s">
        <v>51</v>
      </c>
      <c r="B30" s="26">
        <v>3</v>
      </c>
      <c r="C30" s="26"/>
      <c r="D30" s="13">
        <f t="shared" si="0"/>
        <v>25</v>
      </c>
      <c r="E30" s="27"/>
      <c r="F30" s="28"/>
      <c r="G30" s="27"/>
      <c r="H30" s="28"/>
      <c r="I30" s="26"/>
      <c r="J30" s="28"/>
      <c r="K30" s="27">
        <f t="shared" si="4"/>
        <v>0</v>
      </c>
      <c r="L30" s="28">
        <v>0.5</v>
      </c>
      <c r="M30" s="27"/>
      <c r="N30" s="27"/>
      <c r="O30" s="27"/>
      <c r="P30" s="4">
        <f t="shared" si="1"/>
        <v>17.5</v>
      </c>
      <c r="Q30" s="29">
        <f t="shared" si="5"/>
        <v>42.5</v>
      </c>
    </row>
    <row r="31" spans="1:17" x14ac:dyDescent="0.25">
      <c r="A31" s="33" t="s">
        <v>52</v>
      </c>
      <c r="B31" s="26">
        <v>2</v>
      </c>
      <c r="C31" s="26"/>
      <c r="D31" s="13">
        <f t="shared" si="0"/>
        <v>16.666666666666664</v>
      </c>
      <c r="E31" s="27"/>
      <c r="F31" s="28"/>
      <c r="G31" s="27"/>
      <c r="H31" s="28"/>
      <c r="I31" s="26"/>
      <c r="J31" s="28"/>
      <c r="K31" s="27">
        <f t="shared" si="4"/>
        <v>0</v>
      </c>
      <c r="L31" s="28">
        <v>0.55000000000000004</v>
      </c>
      <c r="M31" s="27"/>
      <c r="N31" s="27"/>
      <c r="O31" s="27"/>
      <c r="P31" s="4">
        <f t="shared" si="1"/>
        <v>19.25</v>
      </c>
      <c r="Q31" s="29">
        <f t="shared" si="5"/>
        <v>35.916666666666664</v>
      </c>
    </row>
    <row r="32" spans="1:17" x14ac:dyDescent="0.25">
      <c r="A32" s="33" t="s">
        <v>53</v>
      </c>
      <c r="B32" s="26">
        <v>3</v>
      </c>
      <c r="C32" s="26"/>
      <c r="D32" s="13">
        <f t="shared" si="0"/>
        <v>25</v>
      </c>
      <c r="E32" s="27"/>
      <c r="F32" s="28"/>
      <c r="G32" s="27"/>
      <c r="H32" s="28"/>
      <c r="I32" s="26"/>
      <c r="J32" s="28"/>
      <c r="K32" s="27">
        <f t="shared" si="4"/>
        <v>0</v>
      </c>
      <c r="L32" s="28"/>
      <c r="M32" s="27"/>
      <c r="N32" s="27"/>
      <c r="O32" s="27"/>
      <c r="P32" s="4">
        <f t="shared" si="1"/>
        <v>0</v>
      </c>
      <c r="Q32" s="29">
        <f t="shared" si="5"/>
        <v>25</v>
      </c>
    </row>
    <row r="33" spans="1:17" x14ac:dyDescent="0.25">
      <c r="A33" s="32" t="s">
        <v>54</v>
      </c>
      <c r="B33" s="26">
        <v>3</v>
      </c>
      <c r="C33" s="26"/>
      <c r="D33" s="13">
        <f t="shared" si="0"/>
        <v>25</v>
      </c>
      <c r="E33" s="27">
        <v>3</v>
      </c>
      <c r="F33" s="28">
        <v>1</v>
      </c>
      <c r="G33" s="27">
        <v>5</v>
      </c>
      <c r="H33" s="28">
        <v>1</v>
      </c>
      <c r="I33" s="26">
        <v>5</v>
      </c>
      <c r="J33" s="28">
        <v>1</v>
      </c>
      <c r="K33" s="27">
        <f t="shared" si="4"/>
        <v>40</v>
      </c>
      <c r="L33" s="28">
        <v>0.55000000000000004</v>
      </c>
      <c r="M33" s="27"/>
      <c r="N33" s="27"/>
      <c r="O33" s="27"/>
      <c r="P33" s="4">
        <f t="shared" si="1"/>
        <v>19.25</v>
      </c>
      <c r="Q33" s="29">
        <f t="shared" si="5"/>
        <v>84.25</v>
      </c>
    </row>
    <row r="34" spans="1:17" x14ac:dyDescent="0.25">
      <c r="A34" s="32" t="s">
        <v>55</v>
      </c>
      <c r="B34" s="26">
        <v>2</v>
      </c>
      <c r="C34" s="26"/>
      <c r="D34" s="13">
        <f t="shared" si="0"/>
        <v>16.666666666666664</v>
      </c>
      <c r="E34" s="27"/>
      <c r="F34" s="28"/>
      <c r="G34" s="27"/>
      <c r="H34" s="28"/>
      <c r="I34" s="26"/>
      <c r="J34" s="28"/>
      <c r="K34" s="27">
        <f t="shared" si="4"/>
        <v>0</v>
      </c>
      <c r="L34" s="28"/>
      <c r="M34" s="27"/>
      <c r="N34" s="27"/>
      <c r="O34" s="27"/>
      <c r="P34" s="4">
        <f t="shared" si="1"/>
        <v>0</v>
      </c>
      <c r="Q34" s="29">
        <f t="shared" si="5"/>
        <v>16.666666666666664</v>
      </c>
    </row>
    <row r="35" spans="1:17" x14ac:dyDescent="0.25">
      <c r="A35" s="33" t="s">
        <v>56</v>
      </c>
      <c r="B35" s="26">
        <v>2</v>
      </c>
      <c r="C35" s="26"/>
      <c r="D35" s="13">
        <f t="shared" si="0"/>
        <v>16.666666666666664</v>
      </c>
      <c r="E35" s="27"/>
      <c r="F35" s="28"/>
      <c r="G35" s="27"/>
      <c r="H35" s="28"/>
      <c r="I35" s="26"/>
      <c r="J35" s="28"/>
      <c r="K35" s="27">
        <f t="shared" si="4"/>
        <v>0</v>
      </c>
      <c r="L35" s="28">
        <v>0.55000000000000004</v>
      </c>
      <c r="M35" s="27"/>
      <c r="N35" s="27"/>
      <c r="O35" s="27"/>
      <c r="P35" s="4">
        <f t="shared" si="1"/>
        <v>19.25</v>
      </c>
      <c r="Q35" s="29">
        <f t="shared" si="5"/>
        <v>35.916666666666664</v>
      </c>
    </row>
    <row r="36" spans="1:17" x14ac:dyDescent="0.25">
      <c r="A36" s="33" t="s">
        <v>57</v>
      </c>
      <c r="B36" s="26">
        <v>3</v>
      </c>
      <c r="C36" s="26"/>
      <c r="D36" s="13">
        <f t="shared" si="0"/>
        <v>25</v>
      </c>
      <c r="E36" s="27">
        <v>3</v>
      </c>
      <c r="F36" s="28">
        <v>1</v>
      </c>
      <c r="G36" s="27">
        <v>5</v>
      </c>
      <c r="H36" s="28">
        <v>1</v>
      </c>
      <c r="I36" s="26">
        <v>5</v>
      </c>
      <c r="J36" s="28">
        <v>1</v>
      </c>
      <c r="K36" s="27">
        <f t="shared" si="4"/>
        <v>40</v>
      </c>
      <c r="L36" s="28">
        <v>0.4</v>
      </c>
      <c r="M36" s="27"/>
      <c r="N36" s="27"/>
      <c r="O36" s="27"/>
      <c r="P36" s="4">
        <f t="shared" si="1"/>
        <v>14</v>
      </c>
      <c r="Q36" s="29">
        <f t="shared" si="5"/>
        <v>79</v>
      </c>
    </row>
  </sheetData>
  <mergeCells count="17">
    <mergeCell ref="O2:O3"/>
    <mergeCell ref="A1:A3"/>
    <mergeCell ref="B1:D1"/>
    <mergeCell ref="E1:K1"/>
    <mergeCell ref="L1:P1"/>
    <mergeCell ref="Q1:Q3"/>
    <mergeCell ref="B2:B3"/>
    <mergeCell ref="C2:C3"/>
    <mergeCell ref="D2:D3"/>
    <mergeCell ref="E2:F2"/>
    <mergeCell ref="G2:H2"/>
    <mergeCell ref="P2:P3"/>
    <mergeCell ref="I2:J2"/>
    <mergeCell ref="K2:K3"/>
    <mergeCell ref="L2:L3"/>
    <mergeCell ref="M2:M3"/>
    <mergeCell ref="N2:N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topLeftCell="B64" workbookViewId="0">
      <selection activeCell="C72" sqref="C72:G94"/>
    </sheetView>
  </sheetViews>
  <sheetFormatPr defaultRowHeight="15" x14ac:dyDescent="0.25"/>
  <cols>
    <col min="2" max="2" width="10.7109375" customWidth="1"/>
    <col min="3" max="3" width="40.140625" customWidth="1"/>
    <col min="4" max="4" width="13.42578125" customWidth="1"/>
    <col min="11" max="11" width="9.42578125" customWidth="1"/>
    <col min="13" max="13" width="36.5703125" customWidth="1"/>
  </cols>
  <sheetData>
    <row r="1" spans="1:17" x14ac:dyDescent="0.25">
      <c r="A1" t="s">
        <v>68</v>
      </c>
      <c r="B1" t="s">
        <v>69</v>
      </c>
      <c r="C1" t="s">
        <v>70</v>
      </c>
      <c r="D1" t="s">
        <v>19</v>
      </c>
      <c r="E1" t="s">
        <v>20</v>
      </c>
      <c r="F1" t="s">
        <v>21</v>
      </c>
      <c r="G1" t="s">
        <v>22</v>
      </c>
      <c r="K1" t="s">
        <v>68</v>
      </c>
      <c r="L1" t="s">
        <v>69</v>
      </c>
      <c r="M1" t="s">
        <v>70</v>
      </c>
      <c r="N1" t="s">
        <v>19</v>
      </c>
      <c r="O1" t="s">
        <v>20</v>
      </c>
      <c r="P1" t="s">
        <v>21</v>
      </c>
      <c r="Q1" t="s">
        <v>22</v>
      </c>
    </row>
    <row r="2" spans="1:17" x14ac:dyDescent="0.25">
      <c r="A2" s="69" t="s">
        <v>71</v>
      </c>
      <c r="B2" s="69"/>
      <c r="C2" s="69"/>
      <c r="D2" s="69"/>
      <c r="E2" s="69"/>
      <c r="F2" s="69"/>
      <c r="G2" s="69"/>
      <c r="K2">
        <v>1</v>
      </c>
      <c r="L2" s="45"/>
      <c r="M2" s="15" t="str">
        <f>'54К'!A11</f>
        <v>Поляков Леонид Игоревич</v>
      </c>
      <c r="N2" s="15">
        <f>'54К'!D11</f>
        <v>15</v>
      </c>
      <c r="O2" s="15">
        <f>'54К'!K11</f>
        <v>40</v>
      </c>
      <c r="P2" s="15">
        <f>'54К'!P11</f>
        <v>33.5</v>
      </c>
      <c r="Q2" s="15">
        <f>'54К'!Q11</f>
        <v>88.5</v>
      </c>
    </row>
    <row r="3" spans="1:17" x14ac:dyDescent="0.25">
      <c r="A3">
        <v>1</v>
      </c>
      <c r="C3" s="15" t="str">
        <f>'51К'!A11</f>
        <v>Полищук Екатерина Руслановна</v>
      </c>
      <c r="D3" s="15">
        <f>'51К'!D11</f>
        <v>15</v>
      </c>
      <c r="E3" s="15">
        <f>'51К'!K11</f>
        <v>40</v>
      </c>
      <c r="F3" s="15">
        <f>'51К'!P11</f>
        <v>12</v>
      </c>
      <c r="G3" s="15">
        <f>'51К'!Q11</f>
        <v>67</v>
      </c>
      <c r="K3">
        <v>2</v>
      </c>
      <c r="L3" s="60"/>
      <c r="M3" s="15" t="str">
        <f>'52К'!A8</f>
        <v>Легина Виктория Сергеевна</v>
      </c>
      <c r="N3" s="15">
        <f>'52К'!D8</f>
        <v>15</v>
      </c>
      <c r="O3" s="43">
        <f>'52К'!K8</f>
        <v>40</v>
      </c>
      <c r="P3" s="43">
        <f>'52К'!P8</f>
        <v>33.5</v>
      </c>
      <c r="Q3" s="43">
        <f>'52К'!Q8</f>
        <v>88.5</v>
      </c>
    </row>
    <row r="4" spans="1:17" x14ac:dyDescent="0.25">
      <c r="A4">
        <v>2</v>
      </c>
      <c r="C4" s="15" t="str">
        <f>'51К'!A21</f>
        <v>Молоткова Светлана Владимировна</v>
      </c>
      <c r="D4" s="15">
        <f>'51К'!D21</f>
        <v>14</v>
      </c>
      <c r="E4" s="15">
        <f>'51К'!K21</f>
        <v>32</v>
      </c>
      <c r="F4" s="15">
        <f>'51К'!P21</f>
        <v>20.5</v>
      </c>
      <c r="G4" s="15">
        <f>'51К'!Q21</f>
        <v>66.5</v>
      </c>
      <c r="K4">
        <v>3</v>
      </c>
      <c r="L4" s="45"/>
      <c r="M4" s="15" t="str">
        <f>'52К'!A15</f>
        <v>Бойко Елена Ивановна</v>
      </c>
      <c r="N4" s="15">
        <f>'52К'!D15</f>
        <v>15</v>
      </c>
      <c r="O4" s="43">
        <f>'52К'!K15</f>
        <v>40</v>
      </c>
      <c r="P4" s="43">
        <f>'52К'!P15</f>
        <v>30.5</v>
      </c>
      <c r="Q4" s="43">
        <f>'52К'!Q15</f>
        <v>85.5</v>
      </c>
    </row>
    <row r="5" spans="1:17" x14ac:dyDescent="0.25">
      <c r="A5">
        <v>3</v>
      </c>
      <c r="C5" s="15" t="str">
        <f>'51К'!A20</f>
        <v>Минлина Кристина Вадимовна</v>
      </c>
      <c r="D5" s="15">
        <f>'51К'!D20</f>
        <v>15</v>
      </c>
      <c r="E5" s="15">
        <f>'51К'!K20</f>
        <v>32</v>
      </c>
      <c r="F5" s="15">
        <f>'51К'!P20</f>
        <v>15.5</v>
      </c>
      <c r="G5" s="15">
        <f>'51К'!Q20</f>
        <v>62.5</v>
      </c>
      <c r="K5">
        <v>4</v>
      </c>
      <c r="L5" s="57"/>
      <c r="M5" s="15" t="str">
        <f>'54К'!A4</f>
        <v>Абрамов Денис Вячеславович</v>
      </c>
      <c r="N5" s="15">
        <f>'54К'!D4</f>
        <v>15</v>
      </c>
      <c r="O5" s="43">
        <f>'54К'!K4</f>
        <v>40</v>
      </c>
      <c r="P5" s="43">
        <f>'54К'!P4</f>
        <v>30</v>
      </c>
      <c r="Q5" s="43">
        <f>'54К'!Q4</f>
        <v>85</v>
      </c>
    </row>
    <row r="6" spans="1:17" x14ac:dyDescent="0.25">
      <c r="A6">
        <v>4</v>
      </c>
      <c r="C6" s="15" t="str">
        <f>'51К'!A19</f>
        <v>Лепехин Павел Павлович</v>
      </c>
      <c r="D6" s="15">
        <f>'51К'!D19</f>
        <v>7</v>
      </c>
      <c r="E6" s="15">
        <f>'51К'!K19</f>
        <v>32</v>
      </c>
      <c r="F6" s="15">
        <f>'51К'!P19</f>
        <v>20.5</v>
      </c>
      <c r="G6" s="15">
        <f>'51К'!Q19</f>
        <v>59.5</v>
      </c>
      <c r="K6">
        <v>5</v>
      </c>
      <c r="L6" s="57"/>
      <c r="M6" s="15" t="str">
        <f>'52К'!A24</f>
        <v>Уткина Анна Александровна</v>
      </c>
      <c r="N6" s="15">
        <f>'52К'!D24</f>
        <v>15</v>
      </c>
      <c r="O6" s="43">
        <f>'52К'!K24</f>
        <v>40</v>
      </c>
      <c r="P6" s="43">
        <f>'52К'!P24</f>
        <v>30</v>
      </c>
      <c r="Q6" s="43">
        <f>'52К'!Q24</f>
        <v>85</v>
      </c>
    </row>
    <row r="7" spans="1:17" x14ac:dyDescent="0.25">
      <c r="A7">
        <v>5</v>
      </c>
      <c r="C7" s="15" t="str">
        <f>'51К'!A17</f>
        <v>Зубков Андрей Витальевич</v>
      </c>
      <c r="D7" s="15">
        <f>'51К'!D17</f>
        <v>15</v>
      </c>
      <c r="E7" s="15">
        <f>'51К'!K17</f>
        <v>32</v>
      </c>
      <c r="F7" s="15">
        <f>'51К'!P17</f>
        <v>12</v>
      </c>
      <c r="G7" s="15">
        <f>'51К'!Q17</f>
        <v>59</v>
      </c>
      <c r="K7">
        <v>6</v>
      </c>
      <c r="L7" s="60"/>
      <c r="M7" s="15" t="str">
        <f>'52К'!A13</f>
        <v>Терешкина Татьяна Валерьевна</v>
      </c>
      <c r="N7" s="15">
        <f>'52К'!D13</f>
        <v>15</v>
      </c>
      <c r="O7" s="43">
        <f>'52К'!K13</f>
        <v>40</v>
      </c>
      <c r="P7" s="43">
        <f>'52К'!P13</f>
        <v>30</v>
      </c>
      <c r="Q7" s="43">
        <f>'52К'!Q13</f>
        <v>85</v>
      </c>
    </row>
    <row r="8" spans="1:17" x14ac:dyDescent="0.25">
      <c r="A8">
        <v>6</v>
      </c>
      <c r="C8" s="15" t="str">
        <f>'51К'!A25</f>
        <v>Передня Татьяна Викторовна</v>
      </c>
      <c r="D8" s="15">
        <f>'51К'!D25</f>
        <v>10</v>
      </c>
      <c r="E8" s="15">
        <f>'51К'!K25</f>
        <v>32</v>
      </c>
      <c r="F8" s="15">
        <f>'51К'!P25</f>
        <v>15</v>
      </c>
      <c r="G8" s="15">
        <f>'51К'!Q25</f>
        <v>57</v>
      </c>
      <c r="K8">
        <v>7</v>
      </c>
      <c r="L8" s="60"/>
      <c r="M8" s="15" t="str">
        <f>'52К'!A11</f>
        <v>Пряжникова Анастасия Николаевна</v>
      </c>
      <c r="N8" s="15">
        <f>'52К'!D11</f>
        <v>15</v>
      </c>
      <c r="O8" s="43">
        <f>'52К'!K11</f>
        <v>40</v>
      </c>
      <c r="P8" s="43">
        <f>'52К'!P11</f>
        <v>29</v>
      </c>
      <c r="Q8" s="43">
        <f>'52К'!Q11</f>
        <v>84</v>
      </c>
    </row>
    <row r="9" spans="1:17" x14ac:dyDescent="0.25">
      <c r="A9">
        <v>7</v>
      </c>
      <c r="C9" s="15" t="str">
        <f>'51К'!A26</f>
        <v>Плотникова Ирина Ивановна</v>
      </c>
      <c r="D9" s="15">
        <f>'51К'!D26</f>
        <v>15</v>
      </c>
      <c r="E9" s="15">
        <f>'51К'!K26</f>
        <v>32</v>
      </c>
      <c r="F9" s="15">
        <f>'51К'!P26</f>
        <v>9.5</v>
      </c>
      <c r="G9" s="15">
        <f>'51К'!Q26</f>
        <v>56.5</v>
      </c>
      <c r="K9">
        <v>8</v>
      </c>
      <c r="L9" s="60"/>
      <c r="M9" s="15" t="str">
        <f>'52К'!A5</f>
        <v>Белякова Ольга Михайловна</v>
      </c>
      <c r="N9" s="15">
        <f>'52К'!D5</f>
        <v>15</v>
      </c>
      <c r="O9" s="43">
        <f>'52К'!K5</f>
        <v>40</v>
      </c>
      <c r="P9" s="43">
        <f>'52К'!P5</f>
        <v>27.5</v>
      </c>
      <c r="Q9" s="43">
        <f>'52К'!Q5</f>
        <v>82.5</v>
      </c>
    </row>
    <row r="10" spans="1:17" x14ac:dyDescent="0.25">
      <c r="A10">
        <v>8</v>
      </c>
      <c r="C10" s="15" t="str">
        <f>'51К'!A14</f>
        <v>Ситникова Юлия Вадимовна</v>
      </c>
      <c r="D10" s="15">
        <f>'51К'!D14</f>
        <v>14</v>
      </c>
      <c r="E10" s="15">
        <f>'51К'!K14</f>
        <v>27</v>
      </c>
      <c r="F10" s="15">
        <f>'51К'!P14</f>
        <v>14.5</v>
      </c>
      <c r="G10" s="15">
        <f>'51К'!Q14</f>
        <v>55.5</v>
      </c>
      <c r="K10">
        <v>9</v>
      </c>
      <c r="L10" s="60"/>
      <c r="M10" s="15" t="str">
        <f>'52К'!A4</f>
        <v>Андреева Ольга Андреевна</v>
      </c>
      <c r="N10" s="15">
        <f>'52К'!D4</f>
        <v>15</v>
      </c>
      <c r="O10" s="43">
        <f>'52К'!K4</f>
        <v>40</v>
      </c>
      <c r="P10" s="43">
        <f>'52К'!P4</f>
        <v>25</v>
      </c>
      <c r="Q10" s="43">
        <f>'52К'!Q4</f>
        <v>80</v>
      </c>
    </row>
    <row r="11" spans="1:17" x14ac:dyDescent="0.25">
      <c r="A11">
        <v>9</v>
      </c>
      <c r="C11" s="15" t="str">
        <f>'51К'!A13</f>
        <v>Сидорова Анна Леонидовна</v>
      </c>
      <c r="D11" s="15">
        <f>'51К'!D13</f>
        <v>11</v>
      </c>
      <c r="E11" s="15">
        <f>'51К'!K13</f>
        <v>27</v>
      </c>
      <c r="F11" s="15">
        <f>'51К'!P13</f>
        <v>17</v>
      </c>
      <c r="G11" s="15">
        <f>'51К'!Q13</f>
        <v>55</v>
      </c>
      <c r="K11">
        <v>10</v>
      </c>
      <c r="L11" s="49"/>
      <c r="M11" s="15" t="str">
        <f>'52К'!A17</f>
        <v>Дереженко Ирина Владимировна</v>
      </c>
      <c r="N11" s="15">
        <f>'52К'!D17</f>
        <v>15</v>
      </c>
      <c r="O11" s="43">
        <f>'52К'!K17</f>
        <v>40</v>
      </c>
      <c r="P11" s="43">
        <f>'52К'!P17</f>
        <v>22</v>
      </c>
      <c r="Q11" s="43">
        <f>'52К'!Q17</f>
        <v>77</v>
      </c>
    </row>
    <row r="12" spans="1:17" x14ac:dyDescent="0.25">
      <c r="A12">
        <v>10</v>
      </c>
      <c r="C12" s="15" t="str">
        <f>'51К'!A28</f>
        <v>Селезнева Юлия Евгеньевна</v>
      </c>
      <c r="D12" s="15">
        <f>'51К'!D28</f>
        <v>13</v>
      </c>
      <c r="E12" s="15">
        <f>'51К'!K28</f>
        <v>32</v>
      </c>
      <c r="F12" s="15">
        <f>'51К'!P28</f>
        <v>8.5</v>
      </c>
      <c r="G12" s="15">
        <f>'51К'!Q28</f>
        <v>53.5</v>
      </c>
      <c r="K12">
        <v>11</v>
      </c>
      <c r="L12" s="57"/>
      <c r="M12" s="15" t="str">
        <f>'53К'!A9</f>
        <v>Новичков Илья Михайлович</v>
      </c>
      <c r="N12" s="15">
        <f>'53К'!D9</f>
        <v>15</v>
      </c>
      <c r="O12" s="43">
        <f>'53К'!K9</f>
        <v>40</v>
      </c>
      <c r="P12" s="43">
        <f>'53К'!P9</f>
        <v>20.5</v>
      </c>
      <c r="Q12" s="43">
        <f>'53К'!Q9</f>
        <v>75.5</v>
      </c>
    </row>
    <row r="13" spans="1:17" x14ac:dyDescent="0.25">
      <c r="A13">
        <v>11</v>
      </c>
      <c r="C13" s="15" t="str">
        <f>'51К'!A5</f>
        <v>Белоусова Ольга Юрьевна</v>
      </c>
      <c r="D13" s="15">
        <f>'51К'!D5</f>
        <v>15</v>
      </c>
      <c r="E13" s="15">
        <f>'51К'!K5</f>
        <v>24.3</v>
      </c>
      <c r="F13" s="15">
        <f>'51К'!P5</f>
        <v>13.5</v>
      </c>
      <c r="G13" s="15">
        <f>'51К'!Q5</f>
        <v>52.8</v>
      </c>
      <c r="K13">
        <v>12</v>
      </c>
      <c r="L13" s="57"/>
      <c r="M13" s="15" t="str">
        <f>'53К'!A14</f>
        <v>Александрова Мария Александровна</v>
      </c>
      <c r="N13" s="15">
        <f>'53К'!D14</f>
        <v>15</v>
      </c>
      <c r="O13" s="43">
        <f>'53К'!K14</f>
        <v>40</v>
      </c>
      <c r="P13" s="43">
        <f>'53К'!P14</f>
        <v>19</v>
      </c>
      <c r="Q13" s="43">
        <f>'53К'!Q14</f>
        <v>74</v>
      </c>
    </row>
    <row r="14" spans="1:17" x14ac:dyDescent="0.25">
      <c r="A14">
        <v>12</v>
      </c>
      <c r="C14" s="15" t="str">
        <f>'51К'!A15</f>
        <v>Абломов Виталий Васильевич</v>
      </c>
      <c r="D14" s="15">
        <f>'51К'!D15</f>
        <v>7</v>
      </c>
      <c r="E14" s="15">
        <f>'51К'!K15</f>
        <v>32</v>
      </c>
      <c r="F14" s="15">
        <f>'51К'!P15</f>
        <v>13</v>
      </c>
      <c r="G14" s="15">
        <f>'51К'!Q15</f>
        <v>52</v>
      </c>
      <c r="K14">
        <v>13</v>
      </c>
      <c r="L14" s="60"/>
      <c r="M14" s="15" t="str">
        <f>'52К'!A10</f>
        <v>Пахомов Дмитрий Евгеньевич</v>
      </c>
      <c r="N14" s="15">
        <f>'52К'!D10</f>
        <v>15</v>
      </c>
      <c r="O14" s="43">
        <f>'52К'!K10</f>
        <v>40</v>
      </c>
      <c r="P14" s="43">
        <f>'52К'!P10</f>
        <v>19</v>
      </c>
      <c r="Q14" s="43">
        <f>'52К'!Q10</f>
        <v>74</v>
      </c>
    </row>
    <row r="15" spans="1:17" x14ac:dyDescent="0.25">
      <c r="A15">
        <v>13</v>
      </c>
      <c r="C15" s="15" t="str">
        <f>'51К'!A9</f>
        <v>Монахова Евгения Александровна</v>
      </c>
      <c r="D15" s="15">
        <f>'51К'!D9</f>
        <v>14</v>
      </c>
      <c r="E15" s="15">
        <f>'51К'!K9</f>
        <v>27</v>
      </c>
      <c r="F15" s="15">
        <f>'51К'!P9</f>
        <v>9.5</v>
      </c>
      <c r="G15" s="15">
        <f>'51К'!Q9</f>
        <v>50.5</v>
      </c>
      <c r="K15">
        <v>14</v>
      </c>
      <c r="L15" s="57"/>
      <c r="M15" s="15" t="str">
        <f>'53К'!A12</f>
        <v>Сурков Денис Витальевич</v>
      </c>
      <c r="N15" s="15">
        <f>'53К'!D12</f>
        <v>15</v>
      </c>
      <c r="O15" s="43">
        <f>'53К'!K12</f>
        <v>40</v>
      </c>
      <c r="P15" s="43">
        <f>'53К'!P12</f>
        <v>19</v>
      </c>
      <c r="Q15" s="43">
        <f>'53К'!Q12</f>
        <v>74</v>
      </c>
    </row>
    <row r="16" spans="1:17" x14ac:dyDescent="0.25">
      <c r="A16">
        <v>14</v>
      </c>
      <c r="C16" s="15" t="str">
        <f>'51К'!A22</f>
        <v>Непомнящий Тихон Александрович</v>
      </c>
      <c r="D16" s="15">
        <f>'51К'!D22</f>
        <v>6</v>
      </c>
      <c r="E16" s="15">
        <f>'51К'!K22</f>
        <v>32</v>
      </c>
      <c r="F16" s="15">
        <f>'51К'!P22</f>
        <v>12.5</v>
      </c>
      <c r="G16" s="15">
        <f>'51К'!Q22</f>
        <v>50.5</v>
      </c>
      <c r="K16">
        <v>15</v>
      </c>
      <c r="L16" s="57"/>
      <c r="M16" s="15" t="str">
        <f>'53К'!A5</f>
        <v>Козлова Елена Александровна</v>
      </c>
      <c r="N16" s="15">
        <f>'53К'!D5</f>
        <v>15</v>
      </c>
      <c r="O16" s="43">
        <f>'53К'!K5</f>
        <v>40</v>
      </c>
      <c r="P16" s="43">
        <f>'53К'!P5</f>
        <v>19</v>
      </c>
      <c r="Q16" s="43">
        <f>'53К'!Q5</f>
        <v>74</v>
      </c>
    </row>
    <row r="17" spans="1:17" x14ac:dyDescent="0.25">
      <c r="A17">
        <v>15</v>
      </c>
      <c r="C17" s="15" t="str">
        <f>'51К'!A18</f>
        <v>Краснов Владимир Николаевич</v>
      </c>
      <c r="D17" s="15">
        <f>'51К'!D18</f>
        <v>8</v>
      </c>
      <c r="E17" s="15">
        <f>'51К'!K18</f>
        <v>32</v>
      </c>
      <c r="F17" s="15">
        <f>'51К'!P18</f>
        <v>10</v>
      </c>
      <c r="G17" s="15">
        <f>'51К'!Q18</f>
        <v>50</v>
      </c>
      <c r="K17">
        <v>16</v>
      </c>
      <c r="L17" s="57"/>
      <c r="M17" s="15" t="str">
        <f>'54К'!A14</f>
        <v>Якимов Евгений Александрович</v>
      </c>
      <c r="N17" s="15">
        <f>'54К'!D14</f>
        <v>11.4</v>
      </c>
      <c r="O17" s="43">
        <f>'54К'!K14</f>
        <v>34.5</v>
      </c>
      <c r="P17" s="43">
        <f>'54К'!P14</f>
        <v>28</v>
      </c>
      <c r="Q17" s="43">
        <f>'54К'!Q14</f>
        <v>73.900000000000006</v>
      </c>
    </row>
    <row r="18" spans="1:17" x14ac:dyDescent="0.25">
      <c r="A18">
        <v>16</v>
      </c>
      <c r="C18" s="15" t="str">
        <f>'51К'!A16</f>
        <v>Беляева Елена Васильевна</v>
      </c>
      <c r="D18" s="15">
        <f>'51К'!D16</f>
        <v>6</v>
      </c>
      <c r="E18" s="15">
        <f>'51К'!K16</f>
        <v>32</v>
      </c>
      <c r="F18" s="15">
        <f>'51К'!P16</f>
        <v>11</v>
      </c>
      <c r="G18" s="15">
        <f>'51К'!Q16</f>
        <v>49</v>
      </c>
      <c r="K18">
        <v>17</v>
      </c>
      <c r="L18" s="57"/>
      <c r="M18" s="15" t="str">
        <f>'53К'!A4</f>
        <v>Грехов Максим Александрович</v>
      </c>
      <c r="N18" s="15">
        <f>'53К'!D4</f>
        <v>13</v>
      </c>
      <c r="O18" s="43">
        <f>'53К'!K4</f>
        <v>40</v>
      </c>
      <c r="P18" s="43">
        <f>'53К'!P4</f>
        <v>20</v>
      </c>
      <c r="Q18" s="43">
        <f>'53К'!Q4</f>
        <v>73</v>
      </c>
    </row>
    <row r="19" spans="1:17" x14ac:dyDescent="0.25">
      <c r="A19">
        <v>17</v>
      </c>
      <c r="C19" s="15" t="str">
        <f>'51К'!A23</f>
        <v>Орлов Владимир Александрович</v>
      </c>
      <c r="D19" s="15">
        <f>'51К'!D23</f>
        <v>10</v>
      </c>
      <c r="E19" s="15">
        <f>'51К'!K23</f>
        <v>32</v>
      </c>
      <c r="F19" s="15">
        <f>'51К'!P23</f>
        <v>3.5</v>
      </c>
      <c r="G19" s="15">
        <f>'51К'!Q23</f>
        <v>45.5</v>
      </c>
      <c r="K19">
        <v>18</v>
      </c>
      <c r="L19" s="57"/>
      <c r="M19" s="15" t="str">
        <f>'53К'!A16</f>
        <v>Губанова Вероника Игоревна</v>
      </c>
      <c r="N19" s="15">
        <f>'53К'!D16</f>
        <v>15</v>
      </c>
      <c r="O19" s="43">
        <f>'53К'!K16</f>
        <v>40</v>
      </c>
      <c r="P19" s="43">
        <f>'53К'!P16</f>
        <v>17.5</v>
      </c>
      <c r="Q19" s="43">
        <f>'53К'!Q16</f>
        <v>72.5</v>
      </c>
    </row>
    <row r="20" spans="1:17" x14ac:dyDescent="0.25">
      <c r="A20">
        <v>18</v>
      </c>
      <c r="C20" s="15" t="str">
        <f>'51К'!A6</f>
        <v>Ежова Александра Владимировна</v>
      </c>
      <c r="D20" s="15">
        <f>'51К'!D6</f>
        <v>12</v>
      </c>
      <c r="E20" s="15">
        <f>'51К'!K6</f>
        <v>24.3</v>
      </c>
      <c r="F20" s="15">
        <f>'51К'!P6</f>
        <v>9</v>
      </c>
      <c r="G20" s="15">
        <f>'51К'!Q6</f>
        <v>45.3</v>
      </c>
      <c r="K20">
        <v>19</v>
      </c>
      <c r="L20" s="60"/>
      <c r="M20" s="15" t="str">
        <f>'52К'!A9</f>
        <v>Лысенина Александра Сергеевна</v>
      </c>
      <c r="N20" s="15">
        <f>'52К'!D9</f>
        <v>14</v>
      </c>
      <c r="O20" s="43">
        <f>'52К'!K9</f>
        <v>40</v>
      </c>
      <c r="P20" s="43">
        <f>'52К'!P9</f>
        <v>17</v>
      </c>
      <c r="Q20" s="43">
        <f>'52К'!Q9</f>
        <v>71</v>
      </c>
    </row>
    <row r="21" spans="1:17" x14ac:dyDescent="0.25">
      <c r="A21">
        <v>19</v>
      </c>
      <c r="C21" s="15" t="str">
        <f>'51К'!A24</f>
        <v>Острикова Алсу Мунировна</v>
      </c>
      <c r="D21" s="15">
        <f>'51К'!D24</f>
        <v>1</v>
      </c>
      <c r="E21" s="15">
        <f>'51К'!K24</f>
        <v>32</v>
      </c>
      <c r="F21" s="15">
        <f>'51К'!P24</f>
        <v>0</v>
      </c>
      <c r="G21" s="15">
        <f>'51К'!Q24</f>
        <v>33</v>
      </c>
      <c r="K21">
        <v>20</v>
      </c>
      <c r="L21" s="60"/>
      <c r="M21" s="15" t="str">
        <f>'52К'!A12</f>
        <v>Рязанова Лидия Сергеевна</v>
      </c>
      <c r="N21" s="15">
        <f>'52К'!D12</f>
        <v>14</v>
      </c>
      <c r="O21" s="43">
        <f>'52К'!K12</f>
        <v>40</v>
      </c>
      <c r="P21" s="43">
        <f>'52К'!P12</f>
        <v>16.5</v>
      </c>
      <c r="Q21" s="43">
        <f>'52К'!Q12</f>
        <v>70.5</v>
      </c>
    </row>
    <row r="22" spans="1:17" x14ac:dyDescent="0.25">
      <c r="A22">
        <v>20</v>
      </c>
      <c r="C22" s="15" t="str">
        <f>'51К'!A4</f>
        <v>Баранова Ольга Игоревна</v>
      </c>
      <c r="D22" s="15">
        <f>'51К'!D4</f>
        <v>13</v>
      </c>
      <c r="E22" s="15">
        <f>'51К'!K4</f>
        <v>0</v>
      </c>
      <c r="F22" s="15">
        <f>'51К'!P4</f>
        <v>14.5</v>
      </c>
      <c r="G22" s="15">
        <f>'51К'!Q4</f>
        <v>27.5</v>
      </c>
      <c r="K22">
        <v>21</v>
      </c>
      <c r="L22" s="57"/>
      <c r="M22" s="15" t="str">
        <f>'52К'!A23</f>
        <v>Прокопьева Юлия Николаевна</v>
      </c>
      <c r="N22" s="15">
        <f>'52К'!D23</f>
        <v>12</v>
      </c>
      <c r="O22" s="43">
        <f>'52К'!K23</f>
        <v>35</v>
      </c>
      <c r="P22" s="43">
        <f>'52К'!P23</f>
        <v>22.5</v>
      </c>
      <c r="Q22" s="43">
        <f>'52К'!Q23</f>
        <v>69.5</v>
      </c>
    </row>
    <row r="23" spans="1:17" x14ac:dyDescent="0.25">
      <c r="A23">
        <v>21</v>
      </c>
      <c r="C23" s="15" t="str">
        <f>'51К'!A27</f>
        <v>Ракута Дмитрий Александрович</v>
      </c>
      <c r="D23" s="15">
        <f>'51К'!D27</f>
        <v>13</v>
      </c>
      <c r="E23" s="15">
        <f>'51К'!K27</f>
        <v>0</v>
      </c>
      <c r="F23" s="15">
        <f>'51К'!P27</f>
        <v>14</v>
      </c>
      <c r="G23" s="15">
        <f>'51К'!Q27</f>
        <v>27</v>
      </c>
      <c r="K23">
        <v>22</v>
      </c>
      <c r="L23" s="57"/>
      <c r="M23" s="15" t="str">
        <f>'52К'!A22</f>
        <v>Прокопьева Любовь Николаевна</v>
      </c>
      <c r="N23" s="15">
        <f>'52К'!D22</f>
        <v>13</v>
      </c>
      <c r="O23" s="43">
        <f>'52К'!K22</f>
        <v>35</v>
      </c>
      <c r="P23" s="43">
        <f>'52К'!P22</f>
        <v>20.5</v>
      </c>
      <c r="Q23" s="43">
        <f>'52К'!Q22</f>
        <v>68.5</v>
      </c>
    </row>
    <row r="24" spans="1:17" x14ac:dyDescent="0.25">
      <c r="A24">
        <v>22</v>
      </c>
      <c r="C24" s="15" t="str">
        <f>'51К'!A8</f>
        <v>Климанова Мария Викторовна</v>
      </c>
      <c r="D24" s="15">
        <f>'51К'!D8</f>
        <v>13</v>
      </c>
      <c r="E24" s="15">
        <f>'51К'!K8</f>
        <v>0</v>
      </c>
      <c r="F24" s="15">
        <f>'51К'!P8</f>
        <v>13</v>
      </c>
      <c r="G24" s="15">
        <f>'51К'!Q8</f>
        <v>26</v>
      </c>
      <c r="K24">
        <v>23</v>
      </c>
      <c r="L24" s="57"/>
      <c r="M24" s="15" t="str">
        <f>'53К'!A11</f>
        <v>Сизинцев Павел Владимирович</v>
      </c>
      <c r="N24" s="15">
        <f>'53К'!D11</f>
        <v>14</v>
      </c>
      <c r="O24" s="43">
        <f>'53К'!K11</f>
        <v>40</v>
      </c>
      <c r="P24" s="43">
        <f>'53К'!P11</f>
        <v>14.5</v>
      </c>
      <c r="Q24" s="43">
        <f>'53К'!Q11</f>
        <v>68.5</v>
      </c>
    </row>
    <row r="25" spans="1:17" x14ac:dyDescent="0.25">
      <c r="A25">
        <v>23</v>
      </c>
      <c r="C25" s="15" t="str">
        <f>'51К'!A7</f>
        <v>Забабурина Надежда Андреевна</v>
      </c>
      <c r="D25" s="15">
        <f>'51К'!D7</f>
        <v>10</v>
      </c>
      <c r="E25" s="15">
        <f>'51К'!K7</f>
        <v>0</v>
      </c>
      <c r="F25" s="15">
        <f>'51К'!P7</f>
        <v>6.5</v>
      </c>
      <c r="G25" s="15">
        <f>'51К'!Q7</f>
        <v>16.5</v>
      </c>
      <c r="K25">
        <v>24</v>
      </c>
      <c r="L25" s="60"/>
      <c r="M25" s="15" t="str">
        <f>'51К'!A11</f>
        <v>Полищук Екатерина Руслановна</v>
      </c>
      <c r="N25" s="15">
        <f>'51К'!D11</f>
        <v>15</v>
      </c>
      <c r="O25" s="43">
        <f>'51К'!K11</f>
        <v>40</v>
      </c>
      <c r="P25" s="43">
        <f>'51К'!P11</f>
        <v>12</v>
      </c>
      <c r="Q25" s="43">
        <f>'51К'!Q11</f>
        <v>67</v>
      </c>
    </row>
    <row r="26" spans="1:17" x14ac:dyDescent="0.25">
      <c r="A26">
        <v>24</v>
      </c>
      <c r="C26" s="15" t="str">
        <f>'51К'!A10</f>
        <v>Переяславцева Екатерина Геннадьевна</v>
      </c>
      <c r="D26" s="15">
        <f>'51К'!D10</f>
        <v>8</v>
      </c>
      <c r="E26" s="15">
        <f>'51К'!K10</f>
        <v>0</v>
      </c>
      <c r="F26" s="15">
        <f>'51К'!P10</f>
        <v>0</v>
      </c>
      <c r="G26" s="15">
        <f>'51К'!Q10</f>
        <v>8</v>
      </c>
      <c r="K26">
        <v>25</v>
      </c>
      <c r="L26" s="60"/>
      <c r="M26" s="15" t="str">
        <f>'51К'!A21</f>
        <v>Молоткова Светлана Владимировна</v>
      </c>
      <c r="N26" s="15">
        <f>'51К'!D21</f>
        <v>14</v>
      </c>
      <c r="O26" s="43">
        <f>'51К'!K21</f>
        <v>32</v>
      </c>
      <c r="P26" s="43">
        <f>'51К'!P21</f>
        <v>20.5</v>
      </c>
      <c r="Q26" s="43">
        <f>'51К'!Q21</f>
        <v>66.5</v>
      </c>
    </row>
    <row r="27" spans="1:17" x14ac:dyDescent="0.25">
      <c r="A27">
        <v>25</v>
      </c>
      <c r="C27" s="15" t="str">
        <f>'51К'!A12</f>
        <v>Романова Юлия Викторовна</v>
      </c>
      <c r="D27" s="15">
        <f>'51К'!D12</f>
        <v>8</v>
      </c>
      <c r="E27" s="15">
        <f>'51К'!K12</f>
        <v>0</v>
      </c>
      <c r="F27" s="15">
        <f>'51К'!P12</f>
        <v>0</v>
      </c>
      <c r="G27" s="15">
        <f>'51К'!Q12</f>
        <v>8</v>
      </c>
      <c r="K27">
        <v>26</v>
      </c>
      <c r="L27" s="57"/>
      <c r="M27" s="15" t="str">
        <f>'53К'!A22</f>
        <v>Петров Александр Юрьевич</v>
      </c>
      <c r="N27" s="15">
        <f>'53К'!D22</f>
        <v>14</v>
      </c>
      <c r="O27" s="15">
        <f>'53К'!K22</f>
        <v>35</v>
      </c>
      <c r="P27" s="15">
        <f>'53К'!P22</f>
        <v>17.5</v>
      </c>
      <c r="Q27" s="15">
        <f>'53К'!Q22</f>
        <v>66.5</v>
      </c>
    </row>
    <row r="28" spans="1:17" x14ac:dyDescent="0.25">
      <c r="A28" s="69" t="s">
        <v>72</v>
      </c>
      <c r="B28" s="69"/>
      <c r="C28" s="69"/>
      <c r="D28" s="69"/>
      <c r="E28" s="69"/>
      <c r="F28" s="69"/>
      <c r="G28" s="69"/>
      <c r="K28">
        <v>27</v>
      </c>
      <c r="L28" s="57"/>
      <c r="M28" s="15" t="str">
        <f>'53К'!A23</f>
        <v xml:space="preserve">Шустов Андрей Олегович </v>
      </c>
      <c r="N28" s="15">
        <f>'53К'!D23</f>
        <v>9</v>
      </c>
      <c r="O28" s="43">
        <f>'53К'!K23</f>
        <v>40</v>
      </c>
      <c r="P28" s="43">
        <f>'53К'!P23</f>
        <v>15.5</v>
      </c>
      <c r="Q28" s="43">
        <f>'53К'!Q23</f>
        <v>64.5</v>
      </c>
    </row>
    <row r="29" spans="1:17" x14ac:dyDescent="0.25">
      <c r="A29">
        <v>1</v>
      </c>
      <c r="C29" s="15" t="str">
        <f>'52К'!A8</f>
        <v>Легина Виктория Сергеевна</v>
      </c>
      <c r="D29" s="15">
        <f>'52К'!D8</f>
        <v>15</v>
      </c>
      <c r="E29" s="15">
        <f>'52К'!K8</f>
        <v>40</v>
      </c>
      <c r="F29" s="15">
        <f>'52К'!P8</f>
        <v>33.5</v>
      </c>
      <c r="G29" s="15">
        <f>'52К'!Q8</f>
        <v>88.5</v>
      </c>
      <c r="K29">
        <v>28</v>
      </c>
      <c r="L29" s="57"/>
      <c r="M29" s="15" t="str">
        <f>'53К'!A18</f>
        <v>Ляликова Анастасия Викторовна</v>
      </c>
      <c r="N29" s="15">
        <f>'53К'!D18</f>
        <v>9</v>
      </c>
      <c r="O29" s="43">
        <f>'53К'!K18</f>
        <v>32</v>
      </c>
      <c r="P29" s="43">
        <f>'53К'!P18</f>
        <v>23.5</v>
      </c>
      <c r="Q29" s="43">
        <f>'53К'!Q18</f>
        <v>64.5</v>
      </c>
    </row>
    <row r="30" spans="1:17" x14ac:dyDescent="0.25">
      <c r="A30">
        <v>2</v>
      </c>
      <c r="C30" s="15" t="str">
        <f>'52К'!A15</f>
        <v>Бойко Елена Ивановна</v>
      </c>
      <c r="D30" s="43">
        <f>'52К'!D15</f>
        <v>15</v>
      </c>
      <c r="E30" s="43">
        <f>'52К'!K15</f>
        <v>40</v>
      </c>
      <c r="F30" s="43">
        <f>'52К'!P15</f>
        <v>30.5</v>
      </c>
      <c r="G30" s="43">
        <f>'52К'!Q15</f>
        <v>85.5</v>
      </c>
      <c r="K30">
        <v>29</v>
      </c>
      <c r="L30" s="57"/>
      <c r="M30" s="15" t="str">
        <f>'53К'!A6</f>
        <v>Комягина Екатерина Сергеевна</v>
      </c>
      <c r="N30" s="15">
        <f>'53К'!D6</f>
        <v>13</v>
      </c>
      <c r="O30" s="43">
        <f>'53К'!K6</f>
        <v>40</v>
      </c>
      <c r="P30" s="43">
        <f>'53К'!P6</f>
        <v>11.5</v>
      </c>
      <c r="Q30" s="43">
        <f>'53К'!Q6</f>
        <v>64.5</v>
      </c>
    </row>
    <row r="31" spans="1:17" x14ac:dyDescent="0.25">
      <c r="A31">
        <v>3</v>
      </c>
      <c r="C31" s="15" t="str">
        <f>'52К'!A24</f>
        <v>Уткина Анна Александровна</v>
      </c>
      <c r="D31" s="43">
        <f>'52К'!D24</f>
        <v>15</v>
      </c>
      <c r="E31" s="43">
        <f>'52К'!K24</f>
        <v>40</v>
      </c>
      <c r="F31" s="43">
        <f>'52К'!P24</f>
        <v>30</v>
      </c>
      <c r="G31" s="43">
        <f>'52К'!Q24</f>
        <v>85</v>
      </c>
      <c r="K31">
        <v>30</v>
      </c>
      <c r="L31" s="60"/>
      <c r="M31" s="15" t="str">
        <f>'52К'!A6</f>
        <v>Гончаров Роман Валерьевич</v>
      </c>
      <c r="N31" s="15">
        <f>'52К'!D6</f>
        <v>12</v>
      </c>
      <c r="O31" s="43">
        <f>'52К'!K6</f>
        <v>40</v>
      </c>
      <c r="P31" s="43">
        <f>'52К'!P6</f>
        <v>12</v>
      </c>
      <c r="Q31" s="43">
        <f>'52К'!Q6</f>
        <v>64</v>
      </c>
    </row>
    <row r="32" spans="1:17" x14ac:dyDescent="0.25">
      <c r="A32">
        <v>4</v>
      </c>
      <c r="C32" s="15" t="str">
        <f>'52К'!A13</f>
        <v>Терешкина Татьяна Валерьевна</v>
      </c>
      <c r="D32" s="43">
        <f>'52К'!D13</f>
        <v>15</v>
      </c>
      <c r="E32" s="43">
        <f>'52К'!K13</f>
        <v>40</v>
      </c>
      <c r="F32" s="43">
        <f>'52К'!P13</f>
        <v>30</v>
      </c>
      <c r="G32" s="43">
        <f>'52К'!Q13</f>
        <v>85</v>
      </c>
      <c r="K32">
        <v>31</v>
      </c>
      <c r="L32" s="57"/>
      <c r="M32" s="15" t="str">
        <f>'53К'!A10</f>
        <v>Полякова Надежда Юрьевна</v>
      </c>
      <c r="N32" s="15">
        <f>'53К'!D10</f>
        <v>9</v>
      </c>
      <c r="O32" s="43">
        <f>'53К'!K10</f>
        <v>40</v>
      </c>
      <c r="P32" s="43">
        <f>'53К'!P10</f>
        <v>14.5</v>
      </c>
      <c r="Q32" s="43">
        <f>'53К'!Q10</f>
        <v>63.5</v>
      </c>
    </row>
    <row r="33" spans="1:17" x14ac:dyDescent="0.25">
      <c r="A33">
        <v>5</v>
      </c>
      <c r="C33" s="15" t="str">
        <f>'52К'!A11</f>
        <v>Пряжникова Анастасия Николаевна</v>
      </c>
      <c r="D33" s="43">
        <f>'52К'!D11</f>
        <v>15</v>
      </c>
      <c r="E33" s="43">
        <f>'52К'!K11</f>
        <v>40</v>
      </c>
      <c r="F33" s="43">
        <f>'52К'!P11</f>
        <v>29</v>
      </c>
      <c r="G33" s="43">
        <f>'52К'!Q11</f>
        <v>84</v>
      </c>
      <c r="K33">
        <v>32</v>
      </c>
      <c r="L33" s="60"/>
      <c r="M33" s="15" t="str">
        <f>'51К'!A20</f>
        <v>Минлина Кристина Вадимовна</v>
      </c>
      <c r="N33" s="15">
        <f>'51К'!D20</f>
        <v>15</v>
      </c>
      <c r="O33" s="43">
        <f>'51К'!K20</f>
        <v>32</v>
      </c>
      <c r="P33" s="43">
        <f>'51К'!P20</f>
        <v>15.5</v>
      </c>
      <c r="Q33" s="43">
        <f>'51К'!Q20</f>
        <v>62.5</v>
      </c>
    </row>
    <row r="34" spans="1:17" x14ac:dyDescent="0.25">
      <c r="A34">
        <v>6</v>
      </c>
      <c r="C34" s="15" t="str">
        <f>'52К'!A5</f>
        <v>Белякова Ольга Михайловна</v>
      </c>
      <c r="D34" s="43">
        <f>'52К'!D5</f>
        <v>15</v>
      </c>
      <c r="E34" s="43">
        <f>'52К'!K5</f>
        <v>40</v>
      </c>
      <c r="F34" s="43">
        <f>'52К'!P5</f>
        <v>27.5</v>
      </c>
      <c r="G34" s="43">
        <f>'52К'!Q5</f>
        <v>82.5</v>
      </c>
      <c r="K34">
        <v>33</v>
      </c>
      <c r="L34" s="57"/>
      <c r="M34" s="15" t="str">
        <f>'52К'!A21</f>
        <v>Монгуш Айрана Антоновна</v>
      </c>
      <c r="N34" s="15">
        <f>'52К'!D21</f>
        <v>13</v>
      </c>
      <c r="O34" s="43">
        <f>'52К'!K21</f>
        <v>35</v>
      </c>
      <c r="P34" s="43">
        <f>'52К'!P21</f>
        <v>14</v>
      </c>
      <c r="Q34" s="43">
        <f>'52К'!Q21</f>
        <v>62</v>
      </c>
    </row>
    <row r="35" spans="1:17" x14ac:dyDescent="0.25">
      <c r="A35">
        <v>7</v>
      </c>
      <c r="C35" s="15" t="str">
        <f>'52К'!A4</f>
        <v>Андреева Ольга Андреевна</v>
      </c>
      <c r="D35" s="43">
        <f>'52К'!D4</f>
        <v>15</v>
      </c>
      <c r="E35" s="43">
        <f>'52К'!K4</f>
        <v>40</v>
      </c>
      <c r="F35" s="43">
        <f>'52К'!P4</f>
        <v>25</v>
      </c>
      <c r="G35" s="43">
        <f>'52К'!Q4</f>
        <v>80</v>
      </c>
      <c r="K35">
        <v>34</v>
      </c>
      <c r="L35" s="57"/>
      <c r="M35" s="15" t="str">
        <f>'53К'!A7</f>
        <v>Крысанова Инна Викторовна</v>
      </c>
      <c r="N35" s="15">
        <f>'53К'!D7</f>
        <v>15</v>
      </c>
      <c r="O35" s="43">
        <f>'53К'!K7</f>
        <v>40</v>
      </c>
      <c r="P35" s="43">
        <f>'53К'!P7</f>
        <v>6</v>
      </c>
      <c r="Q35" s="43">
        <f>'53К'!Q7</f>
        <v>61</v>
      </c>
    </row>
    <row r="36" spans="1:17" x14ac:dyDescent="0.25">
      <c r="A36">
        <v>8</v>
      </c>
      <c r="C36" s="15" t="str">
        <f>'52К'!A17</f>
        <v>Дереженко Ирина Владимировна</v>
      </c>
      <c r="D36" s="43">
        <f>'52К'!D17</f>
        <v>15</v>
      </c>
      <c r="E36" s="43">
        <f>'52К'!K17</f>
        <v>40</v>
      </c>
      <c r="F36" s="43">
        <f>'52К'!P17</f>
        <v>22</v>
      </c>
      <c r="G36" s="43">
        <f>'52К'!Q17</f>
        <v>77</v>
      </c>
      <c r="K36">
        <v>35</v>
      </c>
      <c r="L36" s="60"/>
      <c r="M36" s="15" t="str">
        <f>'51К'!A19</f>
        <v>Лепехин Павел Павлович</v>
      </c>
      <c r="N36" s="15">
        <f>'51К'!D19</f>
        <v>7</v>
      </c>
      <c r="O36" s="43">
        <f>'51К'!K19</f>
        <v>32</v>
      </c>
      <c r="P36" s="43">
        <f>'51К'!P19</f>
        <v>20.5</v>
      </c>
      <c r="Q36" s="43">
        <f>'51К'!Q19</f>
        <v>59.5</v>
      </c>
    </row>
    <row r="37" spans="1:17" x14ac:dyDescent="0.25">
      <c r="A37">
        <v>9</v>
      </c>
      <c r="C37" s="15" t="str">
        <f>'52К'!A10</f>
        <v>Пахомов Дмитрий Евгеньевич</v>
      </c>
      <c r="D37" s="43">
        <f>'52К'!D10</f>
        <v>15</v>
      </c>
      <c r="E37" s="43">
        <f>'52К'!K10</f>
        <v>40</v>
      </c>
      <c r="F37" s="43">
        <f>'52К'!P10</f>
        <v>19</v>
      </c>
      <c r="G37" s="43">
        <f>'52К'!Q10</f>
        <v>74</v>
      </c>
      <c r="K37">
        <v>36</v>
      </c>
      <c r="L37" s="60"/>
      <c r="M37" s="15" t="str">
        <f>'51К'!A17</f>
        <v>Зубков Андрей Витальевич</v>
      </c>
      <c r="N37" s="15">
        <f>'51К'!D17</f>
        <v>15</v>
      </c>
      <c r="O37" s="43">
        <f>'51К'!K17</f>
        <v>32</v>
      </c>
      <c r="P37" s="43">
        <f>'51К'!P17</f>
        <v>12</v>
      </c>
      <c r="Q37" s="43">
        <f>'51К'!Q17</f>
        <v>59</v>
      </c>
    </row>
    <row r="38" spans="1:17" x14ac:dyDescent="0.25">
      <c r="A38">
        <v>10</v>
      </c>
      <c r="C38" s="15" t="str">
        <f>'52К'!A9</f>
        <v>Лысенина Александра Сергеевна</v>
      </c>
      <c r="D38" s="43">
        <f>'52К'!D9</f>
        <v>14</v>
      </c>
      <c r="E38" s="43">
        <f>'52К'!K9</f>
        <v>40</v>
      </c>
      <c r="F38" s="43">
        <f>'52К'!P9</f>
        <v>17</v>
      </c>
      <c r="G38" s="43">
        <f>'52К'!Q9</f>
        <v>71</v>
      </c>
      <c r="K38">
        <v>37</v>
      </c>
      <c r="L38" s="57"/>
      <c r="M38" s="15" t="str">
        <f>'52К'!A20</f>
        <v>Краснослободцев Илья Сергеевич</v>
      </c>
      <c r="N38" s="15">
        <f>'52К'!D20</f>
        <v>11</v>
      </c>
      <c r="O38" s="43">
        <f>'52К'!K20</f>
        <v>32</v>
      </c>
      <c r="P38" s="43">
        <f>'52К'!P20</f>
        <v>14.5</v>
      </c>
      <c r="Q38" s="43">
        <f>'52К'!Q20</f>
        <v>57.5</v>
      </c>
    </row>
    <row r="39" spans="1:17" x14ac:dyDescent="0.25">
      <c r="A39">
        <v>11</v>
      </c>
      <c r="C39" s="15" t="str">
        <f>'52К'!A12</f>
        <v>Рязанова Лидия Сергеевна</v>
      </c>
      <c r="D39" s="43">
        <f>'52К'!D12</f>
        <v>14</v>
      </c>
      <c r="E39" s="43">
        <f>'52К'!K12</f>
        <v>40</v>
      </c>
      <c r="F39" s="43">
        <f>'52К'!P12</f>
        <v>16.5</v>
      </c>
      <c r="G39" s="43">
        <f>'52К'!Q12</f>
        <v>70.5</v>
      </c>
      <c r="K39">
        <v>38</v>
      </c>
      <c r="L39" s="60"/>
      <c r="M39" s="15" t="str">
        <f>'51К'!A25</f>
        <v>Передня Татьяна Викторовна</v>
      </c>
      <c r="N39" s="15">
        <f>'51К'!D25</f>
        <v>10</v>
      </c>
      <c r="O39" s="43">
        <f>'51К'!K25</f>
        <v>32</v>
      </c>
      <c r="P39" s="43">
        <f>'51К'!P25</f>
        <v>15</v>
      </c>
      <c r="Q39" s="43">
        <f>'51К'!Q25</f>
        <v>57</v>
      </c>
    </row>
    <row r="40" spans="1:17" x14ac:dyDescent="0.25">
      <c r="A40">
        <v>12</v>
      </c>
      <c r="C40" s="15" t="str">
        <f>'52К'!A23</f>
        <v>Прокопьева Юлия Николаевна</v>
      </c>
      <c r="D40" s="43">
        <f>'52К'!D23</f>
        <v>12</v>
      </c>
      <c r="E40" s="43">
        <f>'52К'!K23</f>
        <v>35</v>
      </c>
      <c r="F40" s="43">
        <f>'52К'!P23</f>
        <v>22.5</v>
      </c>
      <c r="G40" s="43">
        <f>'52К'!Q23</f>
        <v>69.5</v>
      </c>
      <c r="K40">
        <v>39</v>
      </c>
      <c r="L40" s="60"/>
      <c r="M40" s="15" t="str">
        <f>'51К'!A26</f>
        <v>Плотникова Ирина Ивановна</v>
      </c>
      <c r="N40" s="15">
        <f>'51К'!D26</f>
        <v>15</v>
      </c>
      <c r="O40" s="43">
        <f>'51К'!K26</f>
        <v>32</v>
      </c>
      <c r="P40" s="43">
        <f>'51К'!P26</f>
        <v>9.5</v>
      </c>
      <c r="Q40" s="43">
        <f>'51К'!Q26</f>
        <v>56.5</v>
      </c>
    </row>
    <row r="41" spans="1:17" x14ac:dyDescent="0.25">
      <c r="A41">
        <v>13</v>
      </c>
      <c r="C41" s="15" t="str">
        <f>'52К'!A22</f>
        <v>Прокопьева Любовь Николаевна</v>
      </c>
      <c r="D41" s="43">
        <f>'52К'!D22</f>
        <v>13</v>
      </c>
      <c r="E41" s="43">
        <f>'52К'!K22</f>
        <v>35</v>
      </c>
      <c r="F41" s="43">
        <f>'52К'!P22</f>
        <v>20.5</v>
      </c>
      <c r="G41" s="43">
        <f>'52К'!Q22</f>
        <v>68.5</v>
      </c>
      <c r="K41">
        <v>40</v>
      </c>
      <c r="L41" s="57"/>
      <c r="M41" s="15" t="str">
        <f>'53К'!A19</f>
        <v>Межакова Яна Игоревна</v>
      </c>
      <c r="N41" s="15">
        <f>'53К'!D19</f>
        <v>10</v>
      </c>
      <c r="O41" s="43">
        <f>'53К'!K19</f>
        <v>32</v>
      </c>
      <c r="P41" s="43">
        <f>'53К'!P19</f>
        <v>14</v>
      </c>
      <c r="Q41" s="43">
        <f>'53К'!Q19</f>
        <v>56</v>
      </c>
    </row>
    <row r="42" spans="1:17" x14ac:dyDescent="0.25">
      <c r="A42">
        <v>14</v>
      </c>
      <c r="C42" s="15" t="str">
        <f>'52К'!A6</f>
        <v>Гончаров Роман Валерьевич</v>
      </c>
      <c r="D42" s="43">
        <f>'52К'!D6</f>
        <v>12</v>
      </c>
      <c r="E42" s="43">
        <f>'52К'!K6</f>
        <v>40</v>
      </c>
      <c r="F42" s="43">
        <f>'52К'!P6</f>
        <v>12</v>
      </c>
      <c r="G42" s="43">
        <f>'52К'!Q6</f>
        <v>64</v>
      </c>
      <c r="K42">
        <v>41</v>
      </c>
      <c r="L42" s="60"/>
      <c r="M42" s="15" t="str">
        <f>'51К'!A14</f>
        <v>Ситникова Юлия Вадимовна</v>
      </c>
      <c r="N42" s="15">
        <f>'51К'!D14</f>
        <v>14</v>
      </c>
      <c r="O42" s="43">
        <f>'51К'!K14</f>
        <v>27</v>
      </c>
      <c r="P42" s="43">
        <f>'51К'!P14</f>
        <v>14.5</v>
      </c>
      <c r="Q42" s="43">
        <f>'51К'!Q14</f>
        <v>55.5</v>
      </c>
    </row>
    <row r="43" spans="1:17" x14ac:dyDescent="0.25">
      <c r="A43">
        <v>15</v>
      </c>
      <c r="C43" s="15" t="str">
        <f>'52К'!A21</f>
        <v>Монгуш Айрана Антоновна</v>
      </c>
      <c r="D43" s="43">
        <f>'52К'!D21</f>
        <v>13</v>
      </c>
      <c r="E43" s="43">
        <f>'52К'!K21</f>
        <v>35</v>
      </c>
      <c r="F43" s="43">
        <f>'52К'!P21</f>
        <v>14</v>
      </c>
      <c r="G43" s="43">
        <f>'52К'!Q21</f>
        <v>62</v>
      </c>
      <c r="K43">
        <v>42</v>
      </c>
      <c r="L43" s="60"/>
      <c r="M43" s="15" t="str">
        <f>'51К'!A13</f>
        <v>Сидорова Анна Леонидовна</v>
      </c>
      <c r="N43" s="15">
        <f>'51К'!D13</f>
        <v>11</v>
      </c>
      <c r="O43" s="43">
        <f>'51К'!K13</f>
        <v>27</v>
      </c>
      <c r="P43" s="43">
        <f>'51К'!P13</f>
        <v>17</v>
      </c>
      <c r="Q43" s="43">
        <f>'51К'!Q13</f>
        <v>55</v>
      </c>
    </row>
    <row r="44" spans="1:17" x14ac:dyDescent="0.25">
      <c r="A44">
        <v>16</v>
      </c>
      <c r="C44" s="15" t="str">
        <f>'52К'!A20</f>
        <v>Краснослободцев Илья Сергеевич</v>
      </c>
      <c r="D44" s="43">
        <f>'52К'!D20</f>
        <v>11</v>
      </c>
      <c r="E44" s="43">
        <f>'52К'!K20</f>
        <v>32</v>
      </c>
      <c r="F44" s="43">
        <f>'52К'!P20</f>
        <v>14.5</v>
      </c>
      <c r="G44" s="43">
        <f>'52К'!Q20</f>
        <v>57.5</v>
      </c>
      <c r="K44">
        <v>43</v>
      </c>
      <c r="L44" s="60"/>
      <c r="M44" s="15" t="str">
        <f>'51К'!A28</f>
        <v>Селезнева Юлия Евгеньевна</v>
      </c>
      <c r="N44" s="15">
        <f>'51К'!D28</f>
        <v>13</v>
      </c>
      <c r="O44" s="43">
        <f>'51К'!K28</f>
        <v>32</v>
      </c>
      <c r="P44" s="43">
        <f>'51К'!P28</f>
        <v>8.5</v>
      </c>
      <c r="Q44" s="43">
        <f>'51К'!Q28</f>
        <v>53.5</v>
      </c>
    </row>
    <row r="45" spans="1:17" x14ac:dyDescent="0.25">
      <c r="A45">
        <v>17</v>
      </c>
      <c r="C45" s="15" t="str">
        <f>'52К'!A18</f>
        <v>Каракой Ирина Александровна</v>
      </c>
      <c r="D45" s="43">
        <f>'52К'!D18</f>
        <v>15</v>
      </c>
      <c r="E45" s="43">
        <f>'52К'!K18</f>
        <v>10</v>
      </c>
      <c r="F45" s="43">
        <f>'52К'!P18</f>
        <v>20</v>
      </c>
      <c r="G45" s="43">
        <f>'52К'!Q18</f>
        <v>45</v>
      </c>
      <c r="K45">
        <v>44</v>
      </c>
      <c r="L45" s="57"/>
      <c r="M45" s="15" t="str">
        <f>'53К'!A21</f>
        <v>Натарова Оксана Валерьевна</v>
      </c>
      <c r="N45" s="15">
        <f>'53К'!D21</f>
        <v>8</v>
      </c>
      <c r="O45" s="43">
        <f>'53К'!K21</f>
        <v>32</v>
      </c>
      <c r="P45" s="43">
        <f>'53К'!P21</f>
        <v>13.5</v>
      </c>
      <c r="Q45" s="43">
        <f>'53К'!Q21</f>
        <v>53.5</v>
      </c>
    </row>
    <row r="46" spans="1:17" x14ac:dyDescent="0.25">
      <c r="A46">
        <v>18</v>
      </c>
      <c r="C46" s="15" t="str">
        <f>'52К'!A19</f>
        <v>Корсакова Анна Олеговна</v>
      </c>
      <c r="D46" s="43">
        <f>'52К'!D19</f>
        <v>14</v>
      </c>
      <c r="E46" s="43">
        <f>'52К'!K19</f>
        <v>10</v>
      </c>
      <c r="F46" s="43">
        <f>'52К'!P19</f>
        <v>18.5</v>
      </c>
      <c r="G46" s="43">
        <f>'52К'!Q19</f>
        <v>42.5</v>
      </c>
      <c r="K46">
        <v>45</v>
      </c>
      <c r="L46" s="60"/>
      <c r="M46" s="15" t="str">
        <f>'51К'!A5</f>
        <v>Белоусова Ольга Юрьевна</v>
      </c>
      <c r="N46" s="15">
        <f>'51К'!D5</f>
        <v>15</v>
      </c>
      <c r="O46" s="43">
        <f>'51К'!K5</f>
        <v>24.3</v>
      </c>
      <c r="P46" s="43">
        <f>'51К'!P5</f>
        <v>13.5</v>
      </c>
      <c r="Q46" s="43">
        <f>'51К'!Q5</f>
        <v>52.8</v>
      </c>
    </row>
    <row r="47" spans="1:17" x14ac:dyDescent="0.25">
      <c r="A47">
        <v>19</v>
      </c>
      <c r="C47" s="15" t="str">
        <f>'52К'!A7</f>
        <v>Данилова Туйаара Леонидовна</v>
      </c>
      <c r="D47" s="43">
        <f>'52К'!D7</f>
        <v>14</v>
      </c>
      <c r="E47" s="43">
        <f>'52К'!K7</f>
        <v>0</v>
      </c>
      <c r="F47" s="43">
        <f>'52К'!P7</f>
        <v>23.5</v>
      </c>
      <c r="G47" s="43">
        <f>'52К'!Q7</f>
        <v>37.5</v>
      </c>
      <c r="K47">
        <v>46</v>
      </c>
      <c r="L47" s="60"/>
      <c r="M47" s="15" t="str">
        <f>'51К'!A15</f>
        <v>Абломов Виталий Васильевич</v>
      </c>
      <c r="N47" s="15">
        <f>'51К'!D15</f>
        <v>7</v>
      </c>
      <c r="O47" s="43">
        <f>'51К'!K15</f>
        <v>32</v>
      </c>
      <c r="P47" s="43">
        <f>'51К'!P15</f>
        <v>13</v>
      </c>
      <c r="Q47" s="43">
        <f>'51К'!Q15</f>
        <v>52</v>
      </c>
    </row>
    <row r="48" spans="1:17" x14ac:dyDescent="0.25">
      <c r="A48">
        <v>20</v>
      </c>
      <c r="C48" s="15" t="str">
        <f>'52К'!A14</f>
        <v>Берлизев Алексей Александрович</v>
      </c>
      <c r="D48" s="43">
        <f>'52К'!D14</f>
        <v>8</v>
      </c>
      <c r="E48" s="43">
        <f>'52К'!K14</f>
        <v>0</v>
      </c>
      <c r="F48" s="43">
        <f>'52К'!P14</f>
        <v>14.5</v>
      </c>
      <c r="G48" s="43">
        <f>'52К'!Q14</f>
        <v>22.5</v>
      </c>
      <c r="K48">
        <v>47</v>
      </c>
      <c r="L48" s="60"/>
      <c r="M48" s="15" t="str">
        <f>'51К'!A22</f>
        <v>Непомнящий Тихон Александрович</v>
      </c>
      <c r="N48" s="15">
        <f>'51К'!D22</f>
        <v>6</v>
      </c>
      <c r="O48" s="15">
        <f>'51К'!K22</f>
        <v>32</v>
      </c>
      <c r="P48" s="15">
        <f>'51К'!P22</f>
        <v>12.5</v>
      </c>
      <c r="Q48" s="15">
        <f>'51К'!Q22</f>
        <v>50.5</v>
      </c>
    </row>
    <row r="49" spans="1:17" x14ac:dyDescent="0.25">
      <c r="A49">
        <v>21</v>
      </c>
      <c r="C49" s="15" t="str">
        <f>'52К'!A16</f>
        <v>Грачев Алексей Михайлович</v>
      </c>
      <c r="D49" s="43">
        <f>'52К'!D16</f>
        <v>11</v>
      </c>
      <c r="E49" s="43">
        <f>'52К'!K16</f>
        <v>0</v>
      </c>
      <c r="F49" s="43">
        <f>'52К'!P16</f>
        <v>7.5</v>
      </c>
      <c r="G49" s="43">
        <f>'52К'!Q16</f>
        <v>18.5</v>
      </c>
      <c r="K49">
        <v>48</v>
      </c>
      <c r="L49" s="60"/>
      <c r="M49" s="15" t="str">
        <f>'51К'!A9</f>
        <v>Монахова Евгения Александровна</v>
      </c>
      <c r="N49" s="15">
        <f>'51К'!D9</f>
        <v>14</v>
      </c>
      <c r="O49" s="43">
        <f>'51К'!K9</f>
        <v>27</v>
      </c>
      <c r="P49" s="43">
        <f>'51К'!P9</f>
        <v>9.5</v>
      </c>
      <c r="Q49" s="43">
        <f>'51К'!Q9</f>
        <v>50.5</v>
      </c>
    </row>
    <row r="50" spans="1:17" x14ac:dyDescent="0.25">
      <c r="A50" s="69" t="s">
        <v>73</v>
      </c>
      <c r="B50" s="69"/>
      <c r="C50" s="69"/>
      <c r="D50" s="69"/>
      <c r="E50" s="69"/>
      <c r="F50" s="69"/>
      <c r="G50" s="69"/>
      <c r="K50">
        <v>49</v>
      </c>
      <c r="L50" s="60"/>
      <c r="M50" s="15" t="str">
        <f>'51К'!A18</f>
        <v>Краснов Владимир Николаевич</v>
      </c>
      <c r="N50" s="15">
        <f>'51К'!D18</f>
        <v>8</v>
      </c>
      <c r="O50" s="43">
        <f>'51К'!K18</f>
        <v>32</v>
      </c>
      <c r="P50" s="43">
        <f>'51К'!P18</f>
        <v>10</v>
      </c>
      <c r="Q50" s="43">
        <f>'51К'!Q18</f>
        <v>50</v>
      </c>
    </row>
    <row r="51" spans="1:17" x14ac:dyDescent="0.25">
      <c r="A51">
        <v>1</v>
      </c>
      <c r="C51" s="15" t="str">
        <f>'53К'!A9</f>
        <v>Новичков Илья Михайлович</v>
      </c>
      <c r="D51" s="15">
        <f>'53К'!D9</f>
        <v>15</v>
      </c>
      <c r="E51" s="15">
        <f>'53К'!K9</f>
        <v>40</v>
      </c>
      <c r="F51" s="15">
        <f>'53К'!P9</f>
        <v>20.5</v>
      </c>
      <c r="G51" s="15">
        <f>'53К'!Q9</f>
        <v>75.5</v>
      </c>
      <c r="K51">
        <v>50</v>
      </c>
      <c r="L51" s="60"/>
      <c r="M51" s="15" t="str">
        <f>'51К'!A16</f>
        <v>Беляева Елена Васильевна</v>
      </c>
      <c r="N51" s="15">
        <f>'51К'!D16</f>
        <v>6</v>
      </c>
      <c r="O51" s="43">
        <f>'51К'!K16</f>
        <v>32</v>
      </c>
      <c r="P51" s="43">
        <f>'51К'!P16</f>
        <v>11</v>
      </c>
      <c r="Q51" s="43">
        <f>'51К'!Q16</f>
        <v>49</v>
      </c>
    </row>
    <row r="52" spans="1:17" x14ac:dyDescent="0.25">
      <c r="A52">
        <v>2</v>
      </c>
      <c r="C52" s="15" t="str">
        <f>'53К'!A14</f>
        <v>Александрова Мария Александровна</v>
      </c>
      <c r="D52" s="43">
        <f>'53К'!D14</f>
        <v>15</v>
      </c>
      <c r="E52" s="43">
        <f>'53К'!K14</f>
        <v>40</v>
      </c>
      <c r="F52" s="43">
        <f>'53К'!P14</f>
        <v>19</v>
      </c>
      <c r="G52" s="43">
        <f>'53К'!Q14</f>
        <v>74</v>
      </c>
      <c r="K52">
        <v>51</v>
      </c>
      <c r="L52" s="57"/>
      <c r="M52" s="15" t="str">
        <f>'54К'!A8</f>
        <v>Гришина Анастасия Александровна</v>
      </c>
      <c r="N52" s="15">
        <f>'54К'!D8</f>
        <v>12.4</v>
      </c>
      <c r="O52" s="43">
        <f>'54К'!K8</f>
        <v>20</v>
      </c>
      <c r="P52" s="43">
        <f>'54К'!P8</f>
        <v>16.5</v>
      </c>
      <c r="Q52" s="43">
        <f>'54К'!Q8</f>
        <v>48.9</v>
      </c>
    </row>
    <row r="53" spans="1:17" x14ac:dyDescent="0.25">
      <c r="A53">
        <v>3</v>
      </c>
      <c r="C53" s="15" t="str">
        <f>'53К'!A5</f>
        <v>Козлова Елена Александровна</v>
      </c>
      <c r="D53" s="43">
        <f>'53К'!D5</f>
        <v>15</v>
      </c>
      <c r="E53" s="43">
        <f>'53К'!K5</f>
        <v>40</v>
      </c>
      <c r="F53" s="43">
        <f>'53К'!P5</f>
        <v>19</v>
      </c>
      <c r="G53" s="43">
        <f>'53К'!Q5</f>
        <v>74</v>
      </c>
      <c r="K53">
        <v>52</v>
      </c>
      <c r="L53" s="57"/>
      <c r="M53" s="15" t="str">
        <f>'53К'!A17</f>
        <v>Лиманская Людмила Вячеславовна</v>
      </c>
      <c r="N53" s="15">
        <f>'53К'!D17</f>
        <v>14</v>
      </c>
      <c r="O53" s="43">
        <f>'53К'!K17</f>
        <v>25</v>
      </c>
      <c r="P53" s="43">
        <f>'53К'!P17</f>
        <v>9.5</v>
      </c>
      <c r="Q53" s="43">
        <f>'53К'!Q17</f>
        <v>48.5</v>
      </c>
    </row>
    <row r="54" spans="1:17" x14ac:dyDescent="0.25">
      <c r="A54">
        <v>4</v>
      </c>
      <c r="C54" s="15" t="str">
        <f>'53К'!A12</f>
        <v>Сурков Денис Витальевич</v>
      </c>
      <c r="D54" s="43">
        <f>'53К'!D12</f>
        <v>15</v>
      </c>
      <c r="E54" s="43">
        <f>'53К'!K12</f>
        <v>40</v>
      </c>
      <c r="F54" s="43">
        <f>'53К'!P12</f>
        <v>19</v>
      </c>
      <c r="G54" s="43">
        <f>'53К'!Q12</f>
        <v>74</v>
      </c>
      <c r="K54">
        <v>53</v>
      </c>
      <c r="L54" s="57"/>
      <c r="M54" s="15" t="str">
        <f>'54К'!A12</f>
        <v>Мурог Александра Юрьевна</v>
      </c>
      <c r="N54" s="15">
        <f>'54К'!D12</f>
        <v>7.2</v>
      </c>
      <c r="O54" s="43">
        <f>'54К'!K12</f>
        <v>24</v>
      </c>
      <c r="P54" s="43">
        <f>'54К'!P12</f>
        <v>16</v>
      </c>
      <c r="Q54" s="43">
        <f>'54К'!Q12</f>
        <v>47.2</v>
      </c>
    </row>
    <row r="55" spans="1:17" x14ac:dyDescent="0.25">
      <c r="A55">
        <v>5</v>
      </c>
      <c r="C55" s="15" t="str">
        <f>'53К'!A4</f>
        <v>Грехов Максим Александрович</v>
      </c>
      <c r="D55" s="43">
        <f>'53К'!D4</f>
        <v>13</v>
      </c>
      <c r="E55" s="43">
        <f>'53К'!K4</f>
        <v>40</v>
      </c>
      <c r="F55" s="43">
        <f>'53К'!P4</f>
        <v>20</v>
      </c>
      <c r="G55" s="43">
        <f>'53К'!Q4</f>
        <v>73</v>
      </c>
      <c r="K55">
        <v>54</v>
      </c>
      <c r="L55" s="60"/>
      <c r="M55" s="15" t="str">
        <f>'51К'!A23</f>
        <v>Орлов Владимир Александрович</v>
      </c>
      <c r="N55" s="15">
        <f>'51К'!D23</f>
        <v>10</v>
      </c>
      <c r="O55" s="43">
        <f>'51К'!K23</f>
        <v>32</v>
      </c>
      <c r="P55" s="43">
        <f>'51К'!P23</f>
        <v>3.5</v>
      </c>
      <c r="Q55" s="43">
        <f>'51К'!Q23</f>
        <v>45.5</v>
      </c>
    </row>
    <row r="56" spans="1:17" x14ac:dyDescent="0.25">
      <c r="A56">
        <v>6</v>
      </c>
      <c r="C56" s="15" t="str">
        <f>'53К'!A16</f>
        <v>Губанова Вероника Игоревна</v>
      </c>
      <c r="D56" s="43">
        <f>'53К'!D16</f>
        <v>15</v>
      </c>
      <c r="E56" s="43">
        <f>'53К'!K16</f>
        <v>40</v>
      </c>
      <c r="F56" s="43">
        <f>'53К'!P16</f>
        <v>17.5</v>
      </c>
      <c r="G56" s="43">
        <f>'53К'!Q16</f>
        <v>72.5</v>
      </c>
      <c r="K56">
        <v>55</v>
      </c>
      <c r="L56" s="60"/>
      <c r="M56" s="15" t="str">
        <f>'51К'!A6</f>
        <v>Ежова Александра Владимировна</v>
      </c>
      <c r="N56" s="15">
        <f>'51К'!D6</f>
        <v>12</v>
      </c>
      <c r="O56" s="43">
        <f>'51К'!K6</f>
        <v>24.3</v>
      </c>
      <c r="P56" s="43">
        <f>'51К'!P6</f>
        <v>9</v>
      </c>
      <c r="Q56" s="43">
        <f>'51К'!Q6</f>
        <v>45.3</v>
      </c>
    </row>
    <row r="57" spans="1:17" x14ac:dyDescent="0.25">
      <c r="A57">
        <v>7</v>
      </c>
      <c r="C57" s="15" t="str">
        <f>'53К'!A11</f>
        <v>Сизинцев Павел Владимирович</v>
      </c>
      <c r="D57" s="43">
        <f>'53К'!D11</f>
        <v>14</v>
      </c>
      <c r="E57" s="43">
        <f>'53К'!K11</f>
        <v>40</v>
      </c>
      <c r="F57" s="43">
        <f>'53К'!P11</f>
        <v>14.5</v>
      </c>
      <c r="G57" s="43">
        <f>'53К'!Q11</f>
        <v>68.5</v>
      </c>
      <c r="K57">
        <v>56</v>
      </c>
      <c r="L57" s="57"/>
      <c r="M57" s="15" t="str">
        <f>'52К'!A18</f>
        <v>Каракой Ирина Александровна</v>
      </c>
      <c r="N57" s="15">
        <f>'52К'!D18</f>
        <v>15</v>
      </c>
      <c r="O57" s="43">
        <f>'52К'!K18</f>
        <v>10</v>
      </c>
      <c r="P57" s="43">
        <f>'52К'!P18</f>
        <v>20</v>
      </c>
      <c r="Q57" s="43">
        <f>'52К'!Q18</f>
        <v>45</v>
      </c>
    </row>
    <row r="58" spans="1:17" x14ac:dyDescent="0.25">
      <c r="A58">
        <v>8</v>
      </c>
      <c r="C58" s="15" t="str">
        <f>'53К'!A22</f>
        <v>Петров Александр Юрьевич</v>
      </c>
      <c r="D58" s="43">
        <f>'53К'!D22</f>
        <v>14</v>
      </c>
      <c r="E58" s="43">
        <f>'53К'!K22</f>
        <v>35</v>
      </c>
      <c r="F58" s="43">
        <f>'53К'!P22</f>
        <v>17.5</v>
      </c>
      <c r="G58" s="43">
        <f>'53К'!Q22</f>
        <v>66.5</v>
      </c>
      <c r="K58">
        <v>57</v>
      </c>
      <c r="L58" s="57"/>
      <c r="M58" s="15" t="str">
        <f>'52К'!A19</f>
        <v>Корсакова Анна Олеговна</v>
      </c>
      <c r="N58" s="15">
        <f>'52К'!D19</f>
        <v>14</v>
      </c>
      <c r="O58" s="43">
        <f>'52К'!K19</f>
        <v>10</v>
      </c>
      <c r="P58" s="43">
        <f>'52К'!P19</f>
        <v>18.5</v>
      </c>
      <c r="Q58" s="43">
        <f>'52К'!Q19</f>
        <v>42.5</v>
      </c>
    </row>
    <row r="59" spans="1:17" x14ac:dyDescent="0.25">
      <c r="A59">
        <v>9</v>
      </c>
      <c r="C59" s="15" t="str">
        <f>'53К'!A6</f>
        <v>Комягина Екатерина Сергеевна</v>
      </c>
      <c r="D59" s="43">
        <f>'53К'!D6</f>
        <v>13</v>
      </c>
      <c r="E59" s="43">
        <f>'53К'!K6</f>
        <v>40</v>
      </c>
      <c r="F59" s="43">
        <f>'53К'!P6</f>
        <v>11.5</v>
      </c>
      <c r="G59" s="43">
        <f>'53К'!Q6</f>
        <v>64.5</v>
      </c>
      <c r="K59">
        <v>58</v>
      </c>
      <c r="L59" s="57"/>
      <c r="M59" s="15" t="str">
        <f>'54К'!A9</f>
        <v>Елютина Дарья Николаевна</v>
      </c>
      <c r="N59" s="15">
        <f>'54К'!D9</f>
        <v>3.6</v>
      </c>
      <c r="O59" s="43">
        <f>'54К'!K9</f>
        <v>20</v>
      </c>
      <c r="P59" s="43">
        <f>'54К'!P9</f>
        <v>18</v>
      </c>
      <c r="Q59" s="43">
        <f>'54К'!Q9</f>
        <v>41.6</v>
      </c>
    </row>
    <row r="60" spans="1:17" x14ac:dyDescent="0.25">
      <c r="A60">
        <v>10</v>
      </c>
      <c r="C60" s="15" t="str">
        <f>'53К'!A23</f>
        <v xml:space="preserve">Шустов Андрей Олегович </v>
      </c>
      <c r="D60" s="43">
        <f>'53К'!D23</f>
        <v>9</v>
      </c>
      <c r="E60" s="43">
        <f>'53К'!K23</f>
        <v>40</v>
      </c>
      <c r="F60" s="43">
        <f>'53К'!P23</f>
        <v>15.5</v>
      </c>
      <c r="G60" s="43">
        <f>'53К'!Q23</f>
        <v>64.5</v>
      </c>
      <c r="K60">
        <v>59</v>
      </c>
      <c r="L60" s="57"/>
      <c r="M60" s="15" t="str">
        <f>'53К'!A8</f>
        <v>Летфуллова Юлия Шамилевна</v>
      </c>
      <c r="N60" s="15">
        <f>'53К'!D8</f>
        <v>15</v>
      </c>
      <c r="O60" s="43">
        <f>'53К'!K8</f>
        <v>0</v>
      </c>
      <c r="P60" s="43">
        <f>'53К'!P8</f>
        <v>25</v>
      </c>
      <c r="Q60" s="43">
        <f>'53К'!Q8</f>
        <v>40</v>
      </c>
    </row>
    <row r="61" spans="1:17" x14ac:dyDescent="0.25">
      <c r="A61">
        <v>11</v>
      </c>
      <c r="C61" s="15" t="str">
        <f>'53К'!A18</f>
        <v>Ляликова Анастасия Викторовна</v>
      </c>
      <c r="D61" s="43">
        <f>'53К'!D18</f>
        <v>9</v>
      </c>
      <c r="E61" s="43">
        <f>'53К'!K18</f>
        <v>32</v>
      </c>
      <c r="F61" s="43">
        <f>'53К'!P18</f>
        <v>23.5</v>
      </c>
      <c r="G61" s="43">
        <f>'53К'!Q18</f>
        <v>64.5</v>
      </c>
      <c r="K61">
        <v>60</v>
      </c>
      <c r="L61" s="57"/>
      <c r="M61" s="15" t="str">
        <f>'54К'!A13</f>
        <v>Тарасова Ирина Васильевна</v>
      </c>
      <c r="N61" s="15">
        <f>'54К'!D13</f>
        <v>13.4</v>
      </c>
      <c r="O61" s="43">
        <f>'54К'!K13</f>
        <v>0</v>
      </c>
      <c r="P61" s="43">
        <f>'54К'!P13</f>
        <v>25</v>
      </c>
      <c r="Q61" s="43">
        <f>'54К'!Q13</f>
        <v>38.4</v>
      </c>
    </row>
    <row r="62" spans="1:17" x14ac:dyDescent="0.25">
      <c r="A62">
        <v>12</v>
      </c>
      <c r="C62" s="15" t="str">
        <f>'53К'!A10</f>
        <v>Полякова Надежда Юрьевна</v>
      </c>
      <c r="D62" s="43">
        <f>'53К'!D10</f>
        <v>9</v>
      </c>
      <c r="E62" s="43">
        <f>'53К'!K10</f>
        <v>40</v>
      </c>
      <c r="F62" s="43">
        <f>'53К'!P10</f>
        <v>14.5</v>
      </c>
      <c r="G62" s="43">
        <f>'53К'!Q10</f>
        <v>63.5</v>
      </c>
      <c r="K62">
        <v>61</v>
      </c>
      <c r="L62" s="60"/>
      <c r="M62" s="15" t="str">
        <f>'52К'!A7</f>
        <v>Данилова Туйаара Леонидовна</v>
      </c>
      <c r="N62" s="15">
        <f>'52К'!D7</f>
        <v>14</v>
      </c>
      <c r="O62" s="43">
        <f>'52К'!K7</f>
        <v>0</v>
      </c>
      <c r="P62" s="43">
        <f>'52К'!P7</f>
        <v>23.5</v>
      </c>
      <c r="Q62" s="43">
        <f>'52К'!Q7</f>
        <v>37.5</v>
      </c>
    </row>
    <row r="63" spans="1:17" x14ac:dyDescent="0.25">
      <c r="A63">
        <v>13</v>
      </c>
      <c r="C63" s="15" t="str">
        <f>'53К'!A7</f>
        <v>Крысанова Инна Викторовна</v>
      </c>
      <c r="D63" s="43">
        <f>'53К'!D7</f>
        <v>15</v>
      </c>
      <c r="E63" s="43">
        <f>'53К'!K7</f>
        <v>40</v>
      </c>
      <c r="F63" s="43">
        <f>'53К'!P7</f>
        <v>6</v>
      </c>
      <c r="G63" s="43">
        <f>'53К'!Q7</f>
        <v>61</v>
      </c>
      <c r="K63">
        <v>62</v>
      </c>
      <c r="L63" s="57"/>
      <c r="M63" s="15" t="str">
        <f>'54К'!A15</f>
        <v>Дроганов Ростислав Романович</v>
      </c>
      <c r="N63" s="15">
        <f>'54К'!D15</f>
        <v>4.8</v>
      </c>
      <c r="O63" s="43">
        <f>'54К'!K15</f>
        <v>27</v>
      </c>
      <c r="P63" s="43">
        <f>'54К'!P15</f>
        <v>4</v>
      </c>
      <c r="Q63" s="43">
        <f>'54К'!Q15</f>
        <v>35.799999999999997</v>
      </c>
    </row>
    <row r="64" spans="1:17" x14ac:dyDescent="0.25">
      <c r="A64">
        <v>14</v>
      </c>
      <c r="C64" s="15" t="str">
        <f>'53К'!A19</f>
        <v>Межакова Яна Игоревна</v>
      </c>
      <c r="D64" s="43">
        <f>'53К'!D19</f>
        <v>10</v>
      </c>
      <c r="E64" s="43">
        <f>'53К'!K19</f>
        <v>32</v>
      </c>
      <c r="F64" s="43">
        <f>'53К'!P19</f>
        <v>14</v>
      </c>
      <c r="G64" s="43">
        <f>'53К'!Q19</f>
        <v>56</v>
      </c>
      <c r="K64">
        <v>63</v>
      </c>
      <c r="L64" s="60"/>
      <c r="M64" s="15" t="str">
        <f>'51К'!A24</f>
        <v>Острикова Алсу Мунировна</v>
      </c>
      <c r="N64" s="15">
        <f>'51К'!D24</f>
        <v>1</v>
      </c>
      <c r="O64" s="43">
        <f>'51К'!K24</f>
        <v>32</v>
      </c>
      <c r="P64" s="43">
        <f>'51К'!P24</f>
        <v>0</v>
      </c>
      <c r="Q64" s="43">
        <f>'51К'!Q24</f>
        <v>33</v>
      </c>
    </row>
    <row r="65" spans="1:17" x14ac:dyDescent="0.25">
      <c r="A65">
        <v>15</v>
      </c>
      <c r="C65" s="15" t="str">
        <f>'53К'!A21</f>
        <v>Натарова Оксана Валерьевна</v>
      </c>
      <c r="D65" s="43">
        <f>'53К'!D21</f>
        <v>8</v>
      </c>
      <c r="E65" s="43">
        <f>'53К'!K21</f>
        <v>32</v>
      </c>
      <c r="F65" s="43">
        <f>'53К'!P21</f>
        <v>13.5</v>
      </c>
      <c r="G65" s="43">
        <f>'53К'!Q21</f>
        <v>53.5</v>
      </c>
      <c r="K65">
        <v>64</v>
      </c>
      <c r="L65" s="57"/>
      <c r="M65" s="15" t="str">
        <f>'54К'!A26</f>
        <v>Шимко Дмитрий Алексеевич</v>
      </c>
      <c r="N65" s="15">
        <f>'54К'!D26</f>
        <v>5.6</v>
      </c>
      <c r="O65" s="43">
        <f>'54К'!K26</f>
        <v>0</v>
      </c>
      <c r="P65" s="43">
        <f>'54К'!P26</f>
        <v>23</v>
      </c>
      <c r="Q65" s="43">
        <f>'54К'!Q26</f>
        <v>28.6</v>
      </c>
    </row>
    <row r="66" spans="1:17" x14ac:dyDescent="0.25">
      <c r="A66">
        <v>16</v>
      </c>
      <c r="C66" s="15" t="str">
        <f>'53К'!A17</f>
        <v>Лиманская Людмила Вячеславовна</v>
      </c>
      <c r="D66" s="43">
        <f>'53К'!D17</f>
        <v>14</v>
      </c>
      <c r="E66" s="43">
        <f>'53К'!K17</f>
        <v>25</v>
      </c>
      <c r="F66" s="43">
        <f>'53К'!P17</f>
        <v>9.5</v>
      </c>
      <c r="G66" s="43">
        <f>'53К'!Q17</f>
        <v>48.5</v>
      </c>
      <c r="K66">
        <v>65</v>
      </c>
      <c r="L66" s="60"/>
      <c r="M66" s="15" t="str">
        <f>'51К'!A4</f>
        <v>Баранова Ольга Игоревна</v>
      </c>
      <c r="N66" s="15">
        <f>'51К'!D4</f>
        <v>13</v>
      </c>
      <c r="O66" s="43">
        <f>'51К'!K4</f>
        <v>0</v>
      </c>
      <c r="P66" s="43">
        <f>'51К'!P4</f>
        <v>14.5</v>
      </c>
      <c r="Q66" s="43">
        <f>'51К'!Q4</f>
        <v>27.5</v>
      </c>
    </row>
    <row r="67" spans="1:17" x14ac:dyDescent="0.25">
      <c r="A67">
        <v>17</v>
      </c>
      <c r="C67" s="15" t="str">
        <f>'53К'!A8</f>
        <v>Летфуллова Юлия Шамилевна</v>
      </c>
      <c r="D67" s="43">
        <f>'53К'!D8</f>
        <v>15</v>
      </c>
      <c r="E67" s="43">
        <f>'53К'!K8</f>
        <v>0</v>
      </c>
      <c r="F67" s="43">
        <f>'53К'!P8</f>
        <v>25</v>
      </c>
      <c r="G67" s="43">
        <f>'53К'!Q8</f>
        <v>40</v>
      </c>
      <c r="K67">
        <v>66</v>
      </c>
      <c r="L67" s="60"/>
      <c r="M67" s="15" t="str">
        <f>'51К'!A27</f>
        <v>Ракута Дмитрий Александрович</v>
      </c>
      <c r="N67" s="15">
        <f>'51К'!D27</f>
        <v>13</v>
      </c>
      <c r="O67" s="43">
        <f>'51К'!K27</f>
        <v>0</v>
      </c>
      <c r="P67" s="43">
        <f>'51К'!P27</f>
        <v>14</v>
      </c>
      <c r="Q67" s="43">
        <f>'51К'!Q27</f>
        <v>27</v>
      </c>
    </row>
    <row r="68" spans="1:17" x14ac:dyDescent="0.25">
      <c r="A68">
        <v>18</v>
      </c>
      <c r="C68" s="15" t="str">
        <f>'53К'!A20</f>
        <v>Михайлова Анна Вячеславовна</v>
      </c>
      <c r="D68" s="43">
        <f>'53К'!D20</f>
        <v>10</v>
      </c>
      <c r="E68" s="43">
        <f>'53К'!K20</f>
        <v>0</v>
      </c>
      <c r="F68" s="43">
        <f>'53К'!P20</f>
        <v>9.5</v>
      </c>
      <c r="G68" s="43">
        <f>'53К'!Q20</f>
        <v>19.5</v>
      </c>
      <c r="K68">
        <v>67</v>
      </c>
      <c r="L68" s="57"/>
      <c r="M68" s="15" t="str">
        <f>'54К'!A10</f>
        <v>Нечаева Евгения Евгеньевна</v>
      </c>
      <c r="N68" s="15">
        <f>'54К'!D10</f>
        <v>14</v>
      </c>
      <c r="O68" s="15">
        <f>'54К'!K10</f>
        <v>0</v>
      </c>
      <c r="P68" s="15">
        <f>'54К'!P10</f>
        <v>12.5</v>
      </c>
      <c r="Q68" s="15">
        <f>'54К'!Q10</f>
        <v>26.5</v>
      </c>
    </row>
    <row r="69" spans="1:17" x14ac:dyDescent="0.25">
      <c r="A69">
        <v>19</v>
      </c>
      <c r="C69" s="15" t="str">
        <f>'53К'!A15</f>
        <v>Бровкина Мария Владимировна</v>
      </c>
      <c r="D69" s="43">
        <f>'53К'!D15</f>
        <v>13</v>
      </c>
      <c r="E69" s="43">
        <f>'53К'!K15</f>
        <v>0</v>
      </c>
      <c r="F69" s="43">
        <f>'53К'!P15</f>
        <v>3.5</v>
      </c>
      <c r="G69" s="43">
        <f>'53К'!Q15</f>
        <v>16.5</v>
      </c>
      <c r="K69">
        <v>68</v>
      </c>
      <c r="L69" s="60"/>
      <c r="M69" s="15" t="str">
        <f>'51К'!A8</f>
        <v>Климанова Мария Викторовна</v>
      </c>
      <c r="N69" s="15">
        <f>'51К'!D8</f>
        <v>13</v>
      </c>
      <c r="O69" s="43">
        <f>'51К'!K8</f>
        <v>0</v>
      </c>
      <c r="P69" s="43">
        <f>'51К'!P8</f>
        <v>13</v>
      </c>
      <c r="Q69" s="43">
        <f>'51К'!Q8</f>
        <v>26</v>
      </c>
    </row>
    <row r="70" spans="1:17" x14ac:dyDescent="0.25">
      <c r="A70">
        <v>20</v>
      </c>
      <c r="C70" s="15" t="str">
        <f>'53К'!A13</f>
        <v>Чиркова Виктория Анатольевна</v>
      </c>
      <c r="D70" s="43">
        <f>'53К'!D13</f>
        <v>9</v>
      </c>
      <c r="E70" s="43">
        <f>'53К'!K13</f>
        <v>0</v>
      </c>
      <c r="F70" s="43">
        <f>'53К'!P13</f>
        <v>6</v>
      </c>
      <c r="G70" s="43">
        <f>'53К'!Q13</f>
        <v>15</v>
      </c>
      <c r="K70">
        <v>69</v>
      </c>
      <c r="L70" s="57"/>
      <c r="M70" s="15" t="str">
        <f>'54К'!A21</f>
        <v>Никишина Юлия Петровна</v>
      </c>
      <c r="N70" s="15">
        <f>'54К'!D21</f>
        <v>11.8</v>
      </c>
      <c r="O70" s="43">
        <f>'54К'!K21</f>
        <v>0</v>
      </c>
      <c r="P70" s="43">
        <f>'54К'!P21</f>
        <v>11</v>
      </c>
      <c r="Q70" s="43">
        <f>'54К'!Q21</f>
        <v>22.8</v>
      </c>
    </row>
    <row r="71" spans="1:17" x14ac:dyDescent="0.25">
      <c r="A71" s="69" t="s">
        <v>74</v>
      </c>
      <c r="B71" s="69"/>
      <c r="C71" s="69"/>
      <c r="D71" s="69"/>
      <c r="E71" s="69"/>
      <c r="F71" s="69"/>
      <c r="G71" s="69"/>
      <c r="K71">
        <v>70</v>
      </c>
      <c r="L71" s="60"/>
      <c r="M71" s="15" t="str">
        <f>'52К'!A14</f>
        <v>Берлизев Алексей Александрович</v>
      </c>
      <c r="N71" s="15">
        <f>'52К'!D14</f>
        <v>8</v>
      </c>
      <c r="O71" s="43">
        <f>'52К'!K14</f>
        <v>0</v>
      </c>
      <c r="P71" s="43">
        <f>'52К'!P14</f>
        <v>14.5</v>
      </c>
      <c r="Q71" s="43">
        <f>'52К'!Q14</f>
        <v>22.5</v>
      </c>
    </row>
    <row r="72" spans="1:17" x14ac:dyDescent="0.25">
      <c r="A72">
        <v>1</v>
      </c>
      <c r="C72" s="15" t="str">
        <f>'54К'!A11</f>
        <v>Поляков Леонид Игоревич</v>
      </c>
      <c r="D72" s="15">
        <f>'54К'!D11</f>
        <v>15</v>
      </c>
      <c r="E72" s="15">
        <f>'54К'!K11</f>
        <v>40</v>
      </c>
      <c r="F72" s="15">
        <f>'54К'!P11</f>
        <v>33.5</v>
      </c>
      <c r="G72" s="15">
        <f>'54К'!Q11</f>
        <v>88.5</v>
      </c>
      <c r="K72">
        <v>71</v>
      </c>
      <c r="L72" s="57"/>
      <c r="M72" s="15" t="str">
        <f>'54К'!A24</f>
        <v>Троян Марина Александровна</v>
      </c>
      <c r="N72" s="15">
        <f>'54К'!D24</f>
        <v>8.8000000000000007</v>
      </c>
      <c r="O72" s="43">
        <f>'54К'!K24</f>
        <v>0</v>
      </c>
      <c r="P72" s="43">
        <f>'54К'!P24</f>
        <v>13</v>
      </c>
      <c r="Q72" s="43">
        <f>'54К'!Q24</f>
        <v>21.8</v>
      </c>
    </row>
    <row r="73" spans="1:17" x14ac:dyDescent="0.25">
      <c r="A73">
        <v>2</v>
      </c>
      <c r="C73" s="15" t="str">
        <f>'54К'!A4</f>
        <v>Абрамов Денис Вячеславович</v>
      </c>
      <c r="D73" s="15">
        <f>'54К'!D4</f>
        <v>15</v>
      </c>
      <c r="E73" s="43">
        <f>'54К'!K4</f>
        <v>40</v>
      </c>
      <c r="F73" s="43">
        <f>'54К'!P4</f>
        <v>30</v>
      </c>
      <c r="G73" s="43">
        <f>'54К'!Q4</f>
        <v>85</v>
      </c>
      <c r="K73">
        <v>72</v>
      </c>
      <c r="L73" s="57"/>
      <c r="M73" s="15" t="str">
        <f>'54К'!A7</f>
        <v>Верейкин Дмитрий Алексеевич</v>
      </c>
      <c r="N73" s="15">
        <f>'54К'!D7</f>
        <v>6.2</v>
      </c>
      <c r="O73" s="43">
        <f>'54К'!K7</f>
        <v>0</v>
      </c>
      <c r="P73" s="43">
        <f>'54К'!P7</f>
        <v>14</v>
      </c>
      <c r="Q73" s="43">
        <f>'54К'!Q7</f>
        <v>20.2</v>
      </c>
    </row>
    <row r="74" spans="1:17" x14ac:dyDescent="0.25">
      <c r="A74">
        <v>3</v>
      </c>
      <c r="C74" s="15" t="str">
        <f>'54К'!A14</f>
        <v>Якимов Евгений Александрович</v>
      </c>
      <c r="D74" s="15">
        <f>'54К'!D14</f>
        <v>11.4</v>
      </c>
      <c r="E74" s="43">
        <f>'54К'!K14</f>
        <v>34.5</v>
      </c>
      <c r="F74" s="43">
        <f>'54К'!P14</f>
        <v>28</v>
      </c>
      <c r="G74" s="43">
        <f>'54К'!Q14</f>
        <v>73.900000000000006</v>
      </c>
      <c r="K74">
        <v>73</v>
      </c>
      <c r="L74" s="57"/>
      <c r="M74" s="15" t="str">
        <f>'53К'!A20</f>
        <v>Михайлова Анна Вячеславовна</v>
      </c>
      <c r="N74" s="15">
        <f>'53К'!D20</f>
        <v>10</v>
      </c>
      <c r="O74" s="43">
        <f>'53К'!K20</f>
        <v>0</v>
      </c>
      <c r="P74" s="43">
        <f>'53К'!P20</f>
        <v>9.5</v>
      </c>
      <c r="Q74" s="43">
        <f>'53К'!Q20</f>
        <v>19.5</v>
      </c>
    </row>
    <row r="75" spans="1:17" x14ac:dyDescent="0.25">
      <c r="A75">
        <v>4</v>
      </c>
      <c r="C75" s="15" t="str">
        <f>'54К'!A8</f>
        <v>Гришина Анастасия Александровна</v>
      </c>
      <c r="D75" s="15">
        <f>'54К'!D8</f>
        <v>12.4</v>
      </c>
      <c r="E75" s="43">
        <f>'54К'!K8</f>
        <v>20</v>
      </c>
      <c r="F75" s="43">
        <f>'54К'!P8</f>
        <v>16.5</v>
      </c>
      <c r="G75" s="43">
        <f>'54К'!Q8</f>
        <v>48.9</v>
      </c>
      <c r="K75">
        <v>74</v>
      </c>
      <c r="L75" s="57"/>
      <c r="M75" s="15" t="str">
        <f>'52К'!A16</f>
        <v>Грачев Алексей Михайлович</v>
      </c>
      <c r="N75" s="15">
        <f>'52К'!D16</f>
        <v>11</v>
      </c>
      <c r="O75" s="43">
        <f>'52К'!K16</f>
        <v>0</v>
      </c>
      <c r="P75" s="43">
        <f>'52К'!P16</f>
        <v>7.5</v>
      </c>
      <c r="Q75" s="43">
        <f>'52К'!Q16</f>
        <v>18.5</v>
      </c>
    </row>
    <row r="76" spans="1:17" x14ac:dyDescent="0.25">
      <c r="A76">
        <v>5</v>
      </c>
      <c r="C76" s="15" t="str">
        <f>'54К'!A12</f>
        <v>Мурог Александра Юрьевна</v>
      </c>
      <c r="D76" s="15">
        <f>'54К'!D12</f>
        <v>7.2</v>
      </c>
      <c r="E76" s="43">
        <f>'54К'!K12</f>
        <v>24</v>
      </c>
      <c r="F76" s="43">
        <f>'54К'!P12</f>
        <v>16</v>
      </c>
      <c r="G76" s="43">
        <f>'54К'!Q12</f>
        <v>47.2</v>
      </c>
      <c r="K76">
        <v>75</v>
      </c>
      <c r="L76" s="57"/>
      <c r="M76" s="15" t="str">
        <f>'53К'!A15</f>
        <v>Бровкина Мария Владимировна</v>
      </c>
      <c r="N76" s="15">
        <f>'53К'!D15</f>
        <v>13</v>
      </c>
      <c r="O76" s="43">
        <f>'53К'!K15</f>
        <v>0</v>
      </c>
      <c r="P76" s="43">
        <f>'53К'!P15</f>
        <v>3.5</v>
      </c>
      <c r="Q76" s="43">
        <f>'53К'!Q15</f>
        <v>16.5</v>
      </c>
    </row>
    <row r="77" spans="1:17" x14ac:dyDescent="0.25">
      <c r="A77">
        <v>6</v>
      </c>
      <c r="C77" s="15" t="str">
        <f>'54К'!A9</f>
        <v>Елютина Дарья Николаевна</v>
      </c>
      <c r="D77" s="15">
        <f>'54К'!D9</f>
        <v>3.6</v>
      </c>
      <c r="E77" s="43">
        <f>'54К'!K9</f>
        <v>20</v>
      </c>
      <c r="F77" s="43">
        <f>'54К'!P9</f>
        <v>18</v>
      </c>
      <c r="G77" s="43">
        <f>'54К'!Q9</f>
        <v>41.6</v>
      </c>
      <c r="K77">
        <v>76</v>
      </c>
      <c r="L77" s="60"/>
      <c r="M77" s="15" t="str">
        <f>'51К'!A7</f>
        <v>Забабурина Надежда Андреевна</v>
      </c>
      <c r="N77" s="15">
        <f>'51К'!D7</f>
        <v>10</v>
      </c>
      <c r="O77" s="43">
        <f>'51К'!K7</f>
        <v>0</v>
      </c>
      <c r="P77" s="43">
        <f>'51К'!P7</f>
        <v>6.5</v>
      </c>
      <c r="Q77" s="43">
        <f>'51К'!Q7</f>
        <v>16.5</v>
      </c>
    </row>
    <row r="78" spans="1:17" x14ac:dyDescent="0.25">
      <c r="A78">
        <v>7</v>
      </c>
      <c r="C78" s="15" t="str">
        <f>'54К'!A13</f>
        <v>Тарасова Ирина Васильевна</v>
      </c>
      <c r="D78" s="15">
        <f>'54К'!D13</f>
        <v>13.4</v>
      </c>
      <c r="E78" s="43">
        <f>'54К'!K13</f>
        <v>0</v>
      </c>
      <c r="F78" s="43">
        <f>'54К'!P13</f>
        <v>25</v>
      </c>
      <c r="G78" s="43">
        <f>'54К'!Q13</f>
        <v>38.4</v>
      </c>
      <c r="K78">
        <v>77</v>
      </c>
      <c r="L78" s="57"/>
      <c r="M78" s="15" t="str">
        <f>'54К'!A6</f>
        <v>Безбородько Игорь Александрович</v>
      </c>
      <c r="N78" s="15">
        <f>'54К'!D6</f>
        <v>9.8000000000000007</v>
      </c>
      <c r="O78" s="43">
        <f>'54К'!K6</f>
        <v>0</v>
      </c>
      <c r="P78" s="43">
        <f>'54К'!P6</f>
        <v>5.5</v>
      </c>
      <c r="Q78" s="43">
        <f>'54К'!Q6</f>
        <v>15.3</v>
      </c>
    </row>
    <row r="79" spans="1:17" x14ac:dyDescent="0.25">
      <c r="A79">
        <v>8</v>
      </c>
      <c r="C79" s="15" t="str">
        <f>'54К'!A15</f>
        <v>Дроганов Ростислав Романович</v>
      </c>
      <c r="D79" s="15">
        <f>'54К'!D15</f>
        <v>4.8</v>
      </c>
      <c r="E79" s="43">
        <f>'54К'!K15</f>
        <v>27</v>
      </c>
      <c r="F79" s="43">
        <f>'54К'!P15</f>
        <v>4</v>
      </c>
      <c r="G79" s="43">
        <f>'54К'!Q15</f>
        <v>35.799999999999997</v>
      </c>
      <c r="K79">
        <v>78</v>
      </c>
      <c r="L79" s="57"/>
      <c r="M79" s="15" t="str">
        <f>'53К'!A13</f>
        <v>Чиркова Виктория Анатольевна</v>
      </c>
      <c r="N79" s="15">
        <f>'53К'!D13</f>
        <v>9</v>
      </c>
      <c r="O79" s="43">
        <f>'53К'!K13</f>
        <v>0</v>
      </c>
      <c r="P79" s="43">
        <f>'53К'!P13</f>
        <v>6</v>
      </c>
      <c r="Q79" s="43">
        <f>'53К'!Q13</f>
        <v>15</v>
      </c>
    </row>
    <row r="80" spans="1:17" x14ac:dyDescent="0.25">
      <c r="A80">
        <v>9</v>
      </c>
      <c r="C80" s="15" t="str">
        <f>'54К'!A26</f>
        <v>Шимко Дмитрий Алексеевич</v>
      </c>
      <c r="D80" s="15">
        <f>'54К'!D26</f>
        <v>5.6</v>
      </c>
      <c r="E80" s="43">
        <f>'54К'!K26</f>
        <v>0</v>
      </c>
      <c r="F80" s="43">
        <f>'54К'!P26</f>
        <v>23</v>
      </c>
      <c r="G80" s="43">
        <f>'54К'!Q26</f>
        <v>28.6</v>
      </c>
      <c r="K80">
        <v>79</v>
      </c>
      <c r="L80" s="57"/>
      <c r="M80" s="15" t="str">
        <f>'54К'!A22</f>
        <v>Опарин Виктор Владимирович</v>
      </c>
      <c r="N80" s="15">
        <f>'54К'!D22</f>
        <v>0</v>
      </c>
      <c r="O80" s="43">
        <f>'54К'!K22</f>
        <v>10</v>
      </c>
      <c r="P80" s="43">
        <f>'54К'!P22</f>
        <v>3</v>
      </c>
      <c r="Q80" s="43">
        <f>'54К'!Q22</f>
        <v>13</v>
      </c>
    </row>
    <row r="81" spans="1:17" x14ac:dyDescent="0.25">
      <c r="A81">
        <v>10</v>
      </c>
      <c r="C81" s="15" t="str">
        <f>'54К'!A10</f>
        <v>Нечаева Евгения Евгеньевна</v>
      </c>
      <c r="D81" s="15">
        <f>'54К'!D10</f>
        <v>14</v>
      </c>
      <c r="E81" s="43">
        <f>'54К'!K10</f>
        <v>0</v>
      </c>
      <c r="F81" s="43">
        <f>'54К'!P10</f>
        <v>12.5</v>
      </c>
      <c r="G81" s="43">
        <f>'54К'!Q10</f>
        <v>26.5</v>
      </c>
      <c r="K81">
        <v>80</v>
      </c>
      <c r="L81" s="45"/>
      <c r="M81" s="15" t="str">
        <f>'54К'!A5</f>
        <v>Бамбах Мария Дмитриевна</v>
      </c>
      <c r="N81" s="15">
        <f>'54К'!D5</f>
        <v>1</v>
      </c>
      <c r="O81" s="43">
        <f>'54К'!K5</f>
        <v>0</v>
      </c>
      <c r="P81" s="43">
        <f>'54К'!P5</f>
        <v>10</v>
      </c>
      <c r="Q81" s="43">
        <f>'54К'!Q5</f>
        <v>11</v>
      </c>
    </row>
    <row r="82" spans="1:17" x14ac:dyDescent="0.25">
      <c r="A82">
        <v>11</v>
      </c>
      <c r="C82" s="15" t="str">
        <f>'54К'!A21</f>
        <v>Никишина Юлия Петровна</v>
      </c>
      <c r="D82" s="15">
        <f>'54К'!D21</f>
        <v>11.8</v>
      </c>
      <c r="E82" s="43">
        <f>'54К'!K21</f>
        <v>0</v>
      </c>
      <c r="F82" s="43">
        <f>'54К'!P21</f>
        <v>11</v>
      </c>
      <c r="G82" s="43">
        <f>'54К'!Q21</f>
        <v>22.8</v>
      </c>
      <c r="K82">
        <v>81</v>
      </c>
      <c r="L82" s="57"/>
      <c r="M82" s="15" t="str">
        <f>'54К'!A18</f>
        <v>Алексеев Захар Даниилович</v>
      </c>
      <c r="N82" s="15">
        <f>'54К'!D18</f>
        <v>1.6</v>
      </c>
      <c r="O82" s="43">
        <f>'54К'!K18</f>
        <v>0</v>
      </c>
      <c r="P82" s="43">
        <f>'54К'!P18</f>
        <v>7</v>
      </c>
      <c r="Q82" s="43">
        <f>'54К'!Q18</f>
        <v>8.6</v>
      </c>
    </row>
    <row r="83" spans="1:17" x14ac:dyDescent="0.25">
      <c r="A83">
        <v>12</v>
      </c>
      <c r="C83" s="15" t="str">
        <f>'54К'!A24</f>
        <v>Троян Марина Александровна</v>
      </c>
      <c r="D83" s="15">
        <f>'54К'!D24</f>
        <v>8.8000000000000007</v>
      </c>
      <c r="E83" s="43">
        <f>'54К'!K24</f>
        <v>0</v>
      </c>
      <c r="F83" s="43">
        <f>'54К'!P24</f>
        <v>13</v>
      </c>
      <c r="G83" s="43">
        <f>'54К'!Q24</f>
        <v>21.8</v>
      </c>
      <c r="K83">
        <v>82</v>
      </c>
      <c r="L83" s="60"/>
      <c r="M83" s="15" t="str">
        <f>'51К'!A10</f>
        <v>Переяславцева Екатерина Геннадьевна</v>
      </c>
      <c r="N83" s="15">
        <f>'51К'!D10</f>
        <v>8</v>
      </c>
      <c r="O83" s="43">
        <f>'51К'!K10</f>
        <v>0</v>
      </c>
      <c r="P83" s="43">
        <f>'51К'!P10</f>
        <v>0</v>
      </c>
      <c r="Q83" s="43">
        <f>'51К'!Q10</f>
        <v>8</v>
      </c>
    </row>
    <row r="84" spans="1:17" x14ac:dyDescent="0.25">
      <c r="A84">
        <v>13</v>
      </c>
      <c r="C84" s="15" t="str">
        <f>'54К'!A7</f>
        <v>Верейкин Дмитрий Алексеевич</v>
      </c>
      <c r="D84" s="15">
        <f>'54К'!D7</f>
        <v>6.2</v>
      </c>
      <c r="E84" s="43">
        <f>'54К'!K7</f>
        <v>0</v>
      </c>
      <c r="F84" s="43">
        <f>'54К'!P7</f>
        <v>14</v>
      </c>
      <c r="G84" s="43">
        <f>'54К'!Q7</f>
        <v>20.2</v>
      </c>
      <c r="K84">
        <v>83</v>
      </c>
      <c r="L84" s="60"/>
      <c r="M84" s="15" t="str">
        <f>'51К'!A12</f>
        <v>Романова Юлия Викторовна</v>
      </c>
      <c r="N84" s="15">
        <f>'51К'!D12</f>
        <v>8</v>
      </c>
      <c r="O84" s="43">
        <f>'51К'!K12</f>
        <v>0</v>
      </c>
      <c r="P84" s="43">
        <f>'51К'!P12</f>
        <v>0</v>
      </c>
      <c r="Q84" s="43">
        <f>'51К'!Q12</f>
        <v>8</v>
      </c>
    </row>
    <row r="85" spans="1:17" x14ac:dyDescent="0.25">
      <c r="A85">
        <v>14</v>
      </c>
      <c r="C85" s="15" t="str">
        <f>'54К'!A6</f>
        <v>Безбородько Игорь Александрович</v>
      </c>
      <c r="D85" s="15">
        <f>'54К'!D6</f>
        <v>9.8000000000000007</v>
      </c>
      <c r="E85" s="43">
        <f>'54К'!K6</f>
        <v>0</v>
      </c>
      <c r="F85" s="43">
        <f>'54К'!P6</f>
        <v>5.5</v>
      </c>
      <c r="G85" s="43">
        <f>'54К'!Q6</f>
        <v>15.3</v>
      </c>
      <c r="K85">
        <v>84</v>
      </c>
      <c r="L85" s="49"/>
      <c r="M85" s="15" t="str">
        <f>'54К'!A25</f>
        <v>Черушева Анна Сергеевна</v>
      </c>
      <c r="N85" s="15">
        <f>'54К'!D25</f>
        <v>2.6</v>
      </c>
      <c r="O85" s="43">
        <f>'54К'!K25</f>
        <v>0</v>
      </c>
      <c r="P85" s="43">
        <f>'54К'!P25</f>
        <v>4.5</v>
      </c>
      <c r="Q85" s="43">
        <f>'54К'!Q25</f>
        <v>7.1</v>
      </c>
    </row>
    <row r="86" spans="1:17" x14ac:dyDescent="0.25">
      <c r="A86">
        <v>15</v>
      </c>
      <c r="C86" s="15" t="str">
        <f>'54К'!A22</f>
        <v>Опарин Виктор Владимирович</v>
      </c>
      <c r="D86" s="15">
        <f>'54К'!D22</f>
        <v>0</v>
      </c>
      <c r="E86" s="43">
        <f>'54К'!K22</f>
        <v>10</v>
      </c>
      <c r="F86" s="43">
        <f>'54К'!P22</f>
        <v>3</v>
      </c>
      <c r="G86" s="43">
        <f>'54К'!Q22</f>
        <v>13</v>
      </c>
      <c r="K86">
        <v>85</v>
      </c>
      <c r="L86" s="49"/>
      <c r="M86" s="15" t="str">
        <f>'54К'!A19</f>
        <v>Курылев Константин Евгеньевич</v>
      </c>
      <c r="N86" s="15">
        <f>'54К'!D19</f>
        <v>1.6</v>
      </c>
      <c r="O86" s="43">
        <f>'54К'!K19</f>
        <v>0</v>
      </c>
      <c r="P86" s="43">
        <f>'54К'!P19</f>
        <v>1.5</v>
      </c>
      <c r="Q86" s="43">
        <f>'54К'!Q19</f>
        <v>3.1</v>
      </c>
    </row>
    <row r="87" spans="1:17" x14ac:dyDescent="0.25">
      <c r="A87">
        <v>16</v>
      </c>
      <c r="C87" s="15" t="str">
        <f>'54К'!A5</f>
        <v>Бамбах Мария Дмитриевна</v>
      </c>
      <c r="D87" s="15">
        <f>'54К'!D5</f>
        <v>1</v>
      </c>
      <c r="E87" s="43">
        <f>'54К'!K5</f>
        <v>0</v>
      </c>
      <c r="F87" s="43">
        <f>'54К'!P5</f>
        <v>10</v>
      </c>
      <c r="G87" s="43">
        <f>'54К'!Q5</f>
        <v>11</v>
      </c>
      <c r="K87">
        <v>86</v>
      </c>
      <c r="L87" s="57"/>
      <c r="M87" s="15" t="str">
        <f>'54К'!A20</f>
        <v>Матчак Александра Александровна</v>
      </c>
      <c r="N87" s="15">
        <f>'54К'!D20</f>
        <v>2</v>
      </c>
      <c r="O87" s="43">
        <f>'54К'!K20</f>
        <v>0</v>
      </c>
      <c r="P87" s="43">
        <f>'54К'!P20</f>
        <v>0</v>
      </c>
      <c r="Q87" s="43">
        <f>'54К'!Q20</f>
        <v>2</v>
      </c>
    </row>
    <row r="88" spans="1:17" x14ac:dyDescent="0.25">
      <c r="A88">
        <v>17</v>
      </c>
      <c r="C88" s="15" t="str">
        <f>'54К'!A18</f>
        <v>Алексеев Захар Даниилович</v>
      </c>
      <c r="D88" s="15">
        <f>'54К'!D18</f>
        <v>1.6</v>
      </c>
      <c r="E88" s="43">
        <f>'54К'!K18</f>
        <v>0</v>
      </c>
      <c r="F88" s="43">
        <f>'54К'!P18</f>
        <v>7</v>
      </c>
      <c r="G88" s="43">
        <f>'54К'!Q18</f>
        <v>8.6</v>
      </c>
      <c r="K88">
        <v>87</v>
      </c>
      <c r="M88" s="15" t="str">
        <f>'54К'!A16</f>
        <v>Гомозов Станислав Сергеевич</v>
      </c>
      <c r="N88" s="15">
        <f>'54К'!D16</f>
        <v>1.6</v>
      </c>
      <c r="O88" s="43">
        <f>'54К'!K16</f>
        <v>0</v>
      </c>
      <c r="P88" s="43">
        <f>'54К'!P16</f>
        <v>0</v>
      </c>
      <c r="Q88" s="43">
        <f>'54К'!Q16</f>
        <v>1.6</v>
      </c>
    </row>
    <row r="89" spans="1:17" x14ac:dyDescent="0.25">
      <c r="A89">
        <v>18</v>
      </c>
      <c r="C89" s="15" t="str">
        <f>'54К'!A25</f>
        <v>Черушева Анна Сергеевна</v>
      </c>
      <c r="D89" s="15">
        <f>'54К'!D25</f>
        <v>2.6</v>
      </c>
      <c r="E89" s="43">
        <f>'54К'!K25</f>
        <v>0</v>
      </c>
      <c r="F89" s="43">
        <f>'54К'!P25</f>
        <v>4.5</v>
      </c>
      <c r="G89" s="43">
        <f>'54К'!Q25</f>
        <v>7.1</v>
      </c>
      <c r="K89">
        <v>88</v>
      </c>
      <c r="L89" s="45"/>
      <c r="M89" s="15" t="str">
        <f>'54К'!A17</f>
        <v>Абсаликова Лилия Ринатовна</v>
      </c>
      <c r="N89" s="15">
        <f>'54К'!D17</f>
        <v>1</v>
      </c>
      <c r="O89" s="43">
        <f>'54К'!K17</f>
        <v>0</v>
      </c>
      <c r="P89" s="43">
        <f>'54К'!P17</f>
        <v>0</v>
      </c>
      <c r="Q89" s="43">
        <f>'54К'!Q17</f>
        <v>1</v>
      </c>
    </row>
    <row r="90" spans="1:17" x14ac:dyDescent="0.25">
      <c r="A90">
        <v>19</v>
      </c>
      <c r="C90" s="15" t="str">
        <f>'54К'!A19</f>
        <v>Курылев Константин Евгеньевич</v>
      </c>
      <c r="D90" s="15">
        <f>'54К'!D19</f>
        <v>1.6</v>
      </c>
      <c r="E90" s="43">
        <f>'54К'!K19</f>
        <v>0</v>
      </c>
      <c r="F90" s="43">
        <f>'54К'!P19</f>
        <v>1.5</v>
      </c>
      <c r="G90" s="43">
        <f>'54К'!Q19</f>
        <v>3.1</v>
      </c>
      <c r="K90">
        <v>89</v>
      </c>
      <c r="L90" s="57"/>
      <c r="M90" s="15" t="str">
        <f>'54К'!A23</f>
        <v>Селезнева Мария Александровна</v>
      </c>
      <c r="N90" s="15">
        <f>'54К'!D23</f>
        <v>1</v>
      </c>
      <c r="O90" s="43">
        <f>'54К'!K23</f>
        <v>0</v>
      </c>
      <c r="P90" s="43">
        <f>'54К'!P23</f>
        <v>0</v>
      </c>
      <c r="Q90" s="43">
        <f>'54К'!Q23</f>
        <v>1</v>
      </c>
    </row>
    <row r="91" spans="1:17" x14ac:dyDescent="0.25">
      <c r="A91">
        <v>20</v>
      </c>
      <c r="C91" s="15" t="str">
        <f>'54К'!A20</f>
        <v>Матчак Александра Александровна</v>
      </c>
      <c r="D91" s="15">
        <f>'54К'!D20</f>
        <v>2</v>
      </c>
      <c r="E91" s="43">
        <f>'54К'!K20</f>
        <v>0</v>
      </c>
      <c r="F91" s="43">
        <f>'54К'!P20</f>
        <v>0</v>
      </c>
      <c r="G91" s="43">
        <f>'54К'!Q20</f>
        <v>2</v>
      </c>
      <c r="M91" s="15"/>
      <c r="N91" s="15"/>
      <c r="O91" s="15"/>
      <c r="P91" s="15"/>
      <c r="Q91" s="15"/>
    </row>
    <row r="92" spans="1:17" x14ac:dyDescent="0.25">
      <c r="A92">
        <v>21</v>
      </c>
      <c r="C92" s="15" t="str">
        <f>'54К'!A16</f>
        <v>Гомозов Станислав Сергеевич</v>
      </c>
      <c r="D92" s="15">
        <f>'54К'!D16</f>
        <v>1.6</v>
      </c>
      <c r="E92" s="43">
        <f>'54К'!K16</f>
        <v>0</v>
      </c>
      <c r="F92" s="43">
        <f>'54К'!P16</f>
        <v>0</v>
      </c>
      <c r="G92" s="43">
        <f>'54К'!Q16</f>
        <v>1.6</v>
      </c>
      <c r="M92" s="15"/>
      <c r="N92" s="15"/>
      <c r="O92" s="15"/>
      <c r="P92" s="15"/>
      <c r="Q92" s="15"/>
    </row>
    <row r="93" spans="1:17" x14ac:dyDescent="0.25">
      <c r="A93">
        <v>22</v>
      </c>
      <c r="C93" s="15" t="str">
        <f>'54К'!A17</f>
        <v>Абсаликова Лилия Ринатовна</v>
      </c>
      <c r="D93" s="15">
        <f>'54К'!D17</f>
        <v>1</v>
      </c>
      <c r="E93" s="43">
        <f>'54К'!K17</f>
        <v>0</v>
      </c>
      <c r="F93" s="43">
        <f>'54К'!P17</f>
        <v>0</v>
      </c>
      <c r="G93" s="43">
        <f>'54К'!Q17</f>
        <v>1</v>
      </c>
      <c r="M93" s="15"/>
      <c r="N93" s="15"/>
      <c r="O93" s="15"/>
      <c r="P93" s="15"/>
      <c r="Q93" s="15"/>
    </row>
    <row r="94" spans="1:17" x14ac:dyDescent="0.25">
      <c r="A94">
        <v>23</v>
      </c>
      <c r="C94" s="15" t="str">
        <f>'54К'!A23</f>
        <v>Селезнева Мария Александровна</v>
      </c>
      <c r="D94" s="15">
        <f>'54К'!D23</f>
        <v>1</v>
      </c>
      <c r="E94" s="43">
        <f>'54К'!K23</f>
        <v>0</v>
      </c>
      <c r="F94" s="43">
        <f>'54К'!P23</f>
        <v>0</v>
      </c>
      <c r="G94" s="43">
        <f>'54К'!Q23</f>
        <v>1</v>
      </c>
      <c r="M94" s="15"/>
      <c r="N94" s="15"/>
      <c r="O94" s="15"/>
      <c r="P94" s="15"/>
      <c r="Q94" s="15"/>
    </row>
    <row r="95" spans="1:17" x14ac:dyDescent="0.25">
      <c r="C95" s="15"/>
      <c r="D95" s="15"/>
      <c r="E95" s="15"/>
      <c r="F95" s="15"/>
    </row>
    <row r="96" spans="1:17" x14ac:dyDescent="0.25">
      <c r="C96" s="15"/>
      <c r="D96" s="15"/>
      <c r="E96" s="15"/>
      <c r="F96" s="15"/>
    </row>
    <row r="97" spans="3:6" x14ac:dyDescent="0.25">
      <c r="C97" s="15"/>
      <c r="D97" s="15"/>
      <c r="E97" s="15"/>
      <c r="F97" s="15"/>
    </row>
    <row r="98" spans="3:6" x14ac:dyDescent="0.25">
      <c r="C98" s="15"/>
      <c r="D98" s="15"/>
      <c r="E98" s="15"/>
      <c r="F98" s="15"/>
    </row>
    <row r="99" spans="3:6" x14ac:dyDescent="0.25">
      <c r="C99" s="15"/>
      <c r="D99" s="15"/>
      <c r="E99" s="15"/>
      <c r="F99" s="15"/>
    </row>
    <row r="100" spans="3:6" x14ac:dyDescent="0.25">
      <c r="C100" s="15"/>
      <c r="D100" s="15"/>
      <c r="E100" s="15"/>
      <c r="F100" s="15"/>
    </row>
    <row r="101" spans="3:6" x14ac:dyDescent="0.25">
      <c r="C101" s="15"/>
      <c r="D101" s="15"/>
      <c r="E101" s="15"/>
      <c r="F101" s="15"/>
    </row>
    <row r="102" spans="3:6" x14ac:dyDescent="0.25">
      <c r="C102" s="15"/>
      <c r="D102" s="15"/>
      <c r="E102" s="15"/>
      <c r="F102" s="15"/>
    </row>
    <row r="103" spans="3:6" x14ac:dyDescent="0.25">
      <c r="C103" s="15"/>
      <c r="D103" s="15"/>
      <c r="E103" s="15"/>
      <c r="F103" s="15"/>
    </row>
    <row r="104" spans="3:6" x14ac:dyDescent="0.25">
      <c r="C104" s="15"/>
      <c r="D104" s="15"/>
      <c r="E104" s="15"/>
      <c r="F104" s="15"/>
    </row>
    <row r="105" spans="3:6" x14ac:dyDescent="0.25">
      <c r="C105" s="15"/>
      <c r="D105" s="15"/>
      <c r="E105" s="15"/>
      <c r="F105" s="15"/>
    </row>
    <row r="106" spans="3:6" x14ac:dyDescent="0.25">
      <c r="C106" s="15"/>
      <c r="D106" s="15"/>
      <c r="E106" s="15"/>
      <c r="F106" s="15"/>
    </row>
    <row r="107" spans="3:6" x14ac:dyDescent="0.25">
      <c r="C107" s="15"/>
      <c r="D107" s="15"/>
      <c r="E107" s="15"/>
      <c r="F107" s="15"/>
    </row>
    <row r="108" spans="3:6" x14ac:dyDescent="0.25">
      <c r="C108" s="15"/>
      <c r="D108" s="15"/>
      <c r="E108" s="15"/>
      <c r="F108" s="15"/>
    </row>
    <row r="109" spans="3:6" x14ac:dyDescent="0.25">
      <c r="C109" s="15"/>
      <c r="D109" s="15"/>
      <c r="E109" s="15"/>
      <c r="F109" s="15"/>
    </row>
    <row r="110" spans="3:6" x14ac:dyDescent="0.25">
      <c r="C110" s="15"/>
      <c r="D110" s="15"/>
      <c r="E110" s="15"/>
      <c r="F110" s="15"/>
    </row>
    <row r="111" spans="3:6" x14ac:dyDescent="0.25">
      <c r="C111" s="15"/>
      <c r="D111" s="15"/>
      <c r="E111" s="15"/>
      <c r="F111" s="15"/>
    </row>
    <row r="112" spans="3:6" x14ac:dyDescent="0.25">
      <c r="C112" s="15"/>
      <c r="D112" s="15"/>
      <c r="E112" s="15"/>
      <c r="F112" s="15"/>
    </row>
    <row r="113" spans="3:6" x14ac:dyDescent="0.25">
      <c r="C113" s="15"/>
      <c r="D113" s="15"/>
      <c r="E113" s="15"/>
      <c r="F113" s="15"/>
    </row>
    <row r="114" spans="3:6" x14ac:dyDescent="0.25">
      <c r="C114" s="15"/>
      <c r="D114" s="15"/>
      <c r="E114" s="15"/>
      <c r="F114" s="15"/>
    </row>
    <row r="115" spans="3:6" x14ac:dyDescent="0.25">
      <c r="C115" s="15"/>
      <c r="D115" s="15"/>
      <c r="E115" s="15"/>
      <c r="F115" s="15"/>
    </row>
    <row r="116" spans="3:6" x14ac:dyDescent="0.25">
      <c r="C116" s="15"/>
      <c r="D116" s="15"/>
      <c r="E116" s="15"/>
      <c r="F116" s="15"/>
    </row>
    <row r="117" spans="3:6" x14ac:dyDescent="0.25">
      <c r="C117" s="15"/>
      <c r="D117" s="15"/>
      <c r="E117" s="15"/>
      <c r="F117" s="15"/>
    </row>
    <row r="118" spans="3:6" x14ac:dyDescent="0.25">
      <c r="C118" s="15"/>
      <c r="D118" s="15"/>
      <c r="E118" s="15"/>
      <c r="F118" s="15"/>
    </row>
    <row r="119" spans="3:6" x14ac:dyDescent="0.25">
      <c r="C119" s="15"/>
      <c r="D119" s="15"/>
      <c r="E119" s="15"/>
      <c r="F119" s="15"/>
    </row>
    <row r="120" spans="3:6" x14ac:dyDescent="0.25">
      <c r="C120" s="15"/>
      <c r="D120" s="15"/>
      <c r="E120" s="15"/>
      <c r="F120" s="15"/>
    </row>
    <row r="121" spans="3:6" x14ac:dyDescent="0.25">
      <c r="C121" s="15"/>
      <c r="F121" s="15"/>
    </row>
    <row r="122" spans="3:6" x14ac:dyDescent="0.25">
      <c r="C122" s="15"/>
      <c r="F122" s="15"/>
    </row>
    <row r="123" spans="3:6" x14ac:dyDescent="0.25">
      <c r="C123" s="15"/>
      <c r="F123" s="15"/>
    </row>
    <row r="124" spans="3:6" x14ac:dyDescent="0.25">
      <c r="C124" s="15"/>
      <c r="F124" s="15"/>
    </row>
    <row r="125" spans="3:6" x14ac:dyDescent="0.25">
      <c r="C125" s="15"/>
      <c r="F125" s="15"/>
    </row>
    <row r="126" spans="3:6" x14ac:dyDescent="0.25">
      <c r="C126" s="15"/>
      <c r="F126" s="15"/>
    </row>
    <row r="127" spans="3:6" x14ac:dyDescent="0.25">
      <c r="C127" s="15"/>
      <c r="F127" s="15"/>
    </row>
    <row r="128" spans="3:6" x14ac:dyDescent="0.25">
      <c r="C128" s="15"/>
      <c r="F128" s="15"/>
    </row>
    <row r="129" spans="3:6" x14ac:dyDescent="0.25">
      <c r="C129" s="15"/>
      <c r="F129" s="15"/>
    </row>
  </sheetData>
  <sortState ref="B72:G94">
    <sortCondition descending="1" ref="G72"/>
  </sortState>
  <mergeCells count="4">
    <mergeCell ref="A2:G2"/>
    <mergeCell ref="A28:G28"/>
    <mergeCell ref="A50:G50"/>
    <mergeCell ref="A71:G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51К</vt:lpstr>
      <vt:lpstr>52К</vt:lpstr>
      <vt:lpstr>53К</vt:lpstr>
      <vt:lpstr>54К</vt:lpstr>
      <vt:lpstr>вечерники</vt:lpstr>
      <vt:lpstr>итого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Mosquites</dc:creator>
  <cp:lastModifiedBy>Mosquites</cp:lastModifiedBy>
  <dcterms:created xsi:type="dcterms:W3CDTF">2010-05-19T05:35:51Z</dcterms:created>
  <dcterms:modified xsi:type="dcterms:W3CDTF">2012-01-12T17:33:55Z</dcterms:modified>
</cp:coreProperties>
</file>