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1910" windowHeight="5535" activeTab="5"/>
  </bookViews>
  <sheets>
    <sheet name="51К" sheetId="5" r:id="rId1"/>
    <sheet name="52К" sheetId="6" r:id="rId2"/>
    <sheet name="53К" sheetId="7" r:id="rId3"/>
    <sheet name="54К" sheetId="8" r:id="rId4"/>
    <sheet name="вечерники" sheetId="11" r:id="rId5"/>
    <sheet name="итого" sheetId="9" r:id="rId6"/>
  </sheets>
  <calcPr calcId="144525"/>
</workbook>
</file>

<file path=xl/calcChain.xml><?xml version="1.0" encoding="utf-8"?>
<calcChain xmlns="http://schemas.openxmlformats.org/spreadsheetml/2006/main">
  <c r="M18" i="6" l="1"/>
  <c r="O10" i="8" l="1"/>
  <c r="O15" i="5"/>
  <c r="O19" i="5"/>
  <c r="O22" i="5"/>
  <c r="S18" i="8"/>
  <c r="S19" i="8"/>
  <c r="S20" i="8"/>
  <c r="S21" i="8"/>
  <c r="S22" i="8"/>
  <c r="S23" i="8"/>
  <c r="S24" i="8"/>
  <c r="S25" i="8"/>
  <c r="S26" i="8"/>
  <c r="S17" i="8"/>
  <c r="S5" i="8"/>
  <c r="S6" i="8"/>
  <c r="S7" i="8"/>
  <c r="S8" i="8"/>
  <c r="S9" i="8"/>
  <c r="S10" i="8"/>
  <c r="S11" i="8"/>
  <c r="S12" i="8"/>
  <c r="S13" i="8"/>
  <c r="S14" i="8"/>
  <c r="S15" i="8"/>
  <c r="S16" i="8"/>
  <c r="S4" i="8"/>
  <c r="S15" i="7" l="1"/>
  <c r="S16" i="7"/>
  <c r="S17" i="7"/>
  <c r="S18" i="7"/>
  <c r="S19" i="7"/>
  <c r="S20" i="7"/>
  <c r="S21" i="7"/>
  <c r="S22" i="7"/>
  <c r="S23" i="7"/>
  <c r="S14" i="7"/>
  <c r="S5" i="7"/>
  <c r="S6" i="7"/>
  <c r="S7" i="7"/>
  <c r="S8" i="7"/>
  <c r="S9" i="7"/>
  <c r="S10" i="7"/>
  <c r="S11" i="7"/>
  <c r="S12" i="7"/>
  <c r="S13" i="7"/>
  <c r="S4" i="7"/>
  <c r="U16" i="9" l="1"/>
  <c r="U3" i="9"/>
  <c r="U2" i="9"/>
  <c r="U14" i="9"/>
  <c r="U21" i="9"/>
  <c r="U22" i="9"/>
  <c r="U9" i="9"/>
  <c r="U23" i="9"/>
  <c r="U6" i="9"/>
  <c r="U24" i="9"/>
  <c r="U5" i="9"/>
  <c r="U4" i="9"/>
  <c r="U25" i="9"/>
  <c r="U7" i="9"/>
  <c r="U26" i="9"/>
  <c r="U13" i="9"/>
  <c r="U17" i="9"/>
  <c r="U18" i="9"/>
  <c r="U8" i="9"/>
  <c r="U10" i="9"/>
  <c r="U19" i="9"/>
  <c r="U15" i="9"/>
  <c r="U12" i="9"/>
  <c r="U20" i="9"/>
  <c r="U11" i="9"/>
  <c r="D5" i="11"/>
  <c r="V16" i="9" s="1"/>
  <c r="D6" i="11"/>
  <c r="V3" i="9" s="1"/>
  <c r="D7" i="11"/>
  <c r="V2" i="9" s="1"/>
  <c r="D8" i="11"/>
  <c r="V14" i="9" s="1"/>
  <c r="D9" i="11"/>
  <c r="V21" i="9" s="1"/>
  <c r="D10" i="11"/>
  <c r="V22" i="9" s="1"/>
  <c r="D11" i="11"/>
  <c r="V9" i="9" s="1"/>
  <c r="D12" i="11"/>
  <c r="V23" i="9" s="1"/>
  <c r="D13" i="11"/>
  <c r="V6" i="9" s="1"/>
  <c r="D14" i="11"/>
  <c r="V24" i="9" s="1"/>
  <c r="D15" i="11"/>
  <c r="V5" i="9" s="1"/>
  <c r="D16" i="11"/>
  <c r="V4" i="9" s="1"/>
  <c r="D17" i="11"/>
  <c r="V25" i="9" s="1"/>
  <c r="D18" i="11"/>
  <c r="V7" i="9" s="1"/>
  <c r="D19" i="11"/>
  <c r="V26" i="9" s="1"/>
  <c r="D20" i="11"/>
  <c r="V13" i="9" s="1"/>
  <c r="D21" i="11"/>
  <c r="V17" i="9" s="1"/>
  <c r="D22" i="11"/>
  <c r="V18" i="9" s="1"/>
  <c r="D23" i="11"/>
  <c r="V8" i="9" s="1"/>
  <c r="D24" i="11"/>
  <c r="V10" i="9" s="1"/>
  <c r="D25" i="11"/>
  <c r="V19" i="9" s="1"/>
  <c r="D26" i="11"/>
  <c r="V15" i="9" s="1"/>
  <c r="D27" i="11"/>
  <c r="V12" i="9" s="1"/>
  <c r="D28" i="11"/>
  <c r="V20" i="9" s="1"/>
  <c r="D4" i="11"/>
  <c r="V11" i="9" s="1"/>
  <c r="S5" i="11"/>
  <c r="X16" i="9" s="1"/>
  <c r="S6" i="11"/>
  <c r="X3" i="9" s="1"/>
  <c r="S7" i="11"/>
  <c r="X2" i="9" s="1"/>
  <c r="S8" i="11"/>
  <c r="X14" i="9" s="1"/>
  <c r="S9" i="11"/>
  <c r="X21" i="9" s="1"/>
  <c r="S10" i="11"/>
  <c r="X22" i="9" s="1"/>
  <c r="S11" i="11"/>
  <c r="X9" i="9" s="1"/>
  <c r="S12" i="11"/>
  <c r="X23" i="9" s="1"/>
  <c r="S13" i="11"/>
  <c r="X6" i="9" s="1"/>
  <c r="S14" i="11"/>
  <c r="X24" i="9" s="1"/>
  <c r="S15" i="11"/>
  <c r="X5" i="9" s="1"/>
  <c r="S16" i="11"/>
  <c r="X4" i="9" s="1"/>
  <c r="S17" i="11"/>
  <c r="X25" i="9" s="1"/>
  <c r="S18" i="11"/>
  <c r="X7" i="9" s="1"/>
  <c r="S19" i="11"/>
  <c r="X26" i="9" s="1"/>
  <c r="S20" i="11"/>
  <c r="X13" i="9" s="1"/>
  <c r="S21" i="11"/>
  <c r="X17" i="9" s="1"/>
  <c r="S22" i="11"/>
  <c r="X18" i="9" s="1"/>
  <c r="S23" i="11"/>
  <c r="X8" i="9" s="1"/>
  <c r="S24" i="11"/>
  <c r="X10" i="9" s="1"/>
  <c r="S25" i="11"/>
  <c r="X19" i="9" s="1"/>
  <c r="S26" i="11"/>
  <c r="X15" i="9" s="1"/>
  <c r="S27" i="11"/>
  <c r="X12" i="9" s="1"/>
  <c r="S28" i="11"/>
  <c r="X20" i="9" s="1"/>
  <c r="S4" i="11"/>
  <c r="X11" i="9" s="1"/>
  <c r="D18" i="8" l="1"/>
  <c r="D19" i="8"/>
  <c r="D20" i="8"/>
  <c r="D21" i="8"/>
  <c r="D22" i="8"/>
  <c r="D23" i="8"/>
  <c r="D24" i="8"/>
  <c r="D25" i="8"/>
  <c r="D26" i="8"/>
  <c r="D17" i="8"/>
  <c r="D5" i="8"/>
  <c r="D6" i="8"/>
  <c r="D7" i="8"/>
  <c r="D8" i="8"/>
  <c r="D9" i="8"/>
  <c r="D10" i="8"/>
  <c r="D11" i="8"/>
  <c r="D12" i="8"/>
  <c r="D13" i="8"/>
  <c r="D14" i="8"/>
  <c r="D15" i="8"/>
  <c r="D16" i="8"/>
  <c r="D4" i="8"/>
  <c r="D15" i="7"/>
  <c r="D16" i="7"/>
  <c r="D17" i="7"/>
  <c r="D18" i="7"/>
  <c r="D19" i="7"/>
  <c r="D20" i="7"/>
  <c r="D21" i="7"/>
  <c r="D22" i="7"/>
  <c r="D23" i="7"/>
  <c r="D14" i="7"/>
  <c r="D5" i="7"/>
  <c r="D6" i="7"/>
  <c r="D7" i="7"/>
  <c r="D8" i="7"/>
  <c r="D9" i="7"/>
  <c r="D10" i="7"/>
  <c r="D11" i="7"/>
  <c r="D12" i="7"/>
  <c r="D13" i="7"/>
  <c r="D4" i="7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15" i="5"/>
  <c r="D5" i="5"/>
  <c r="D6" i="5"/>
  <c r="D7" i="5"/>
  <c r="D8" i="5"/>
  <c r="D9" i="5"/>
  <c r="D10" i="5"/>
  <c r="D11" i="5"/>
  <c r="D12" i="5"/>
  <c r="D13" i="5"/>
  <c r="D14" i="5"/>
  <c r="D4" i="5"/>
  <c r="D15" i="6"/>
  <c r="D16" i="6"/>
  <c r="D17" i="6"/>
  <c r="D18" i="6"/>
  <c r="D19" i="6"/>
  <c r="D20" i="6"/>
  <c r="D21" i="6"/>
  <c r="D22" i="6"/>
  <c r="D23" i="6"/>
  <c r="D24" i="6"/>
  <c r="D14" i="6"/>
  <c r="D5" i="6"/>
  <c r="D6" i="6"/>
  <c r="D7" i="6"/>
  <c r="D8" i="6"/>
  <c r="D9" i="6"/>
  <c r="D10" i="6"/>
  <c r="D11" i="6"/>
  <c r="D12" i="6"/>
  <c r="D13" i="6"/>
  <c r="D4" i="6"/>
  <c r="O25" i="6" l="1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4" i="5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4" i="6"/>
  <c r="N27" i="8"/>
  <c r="N24" i="7"/>
  <c r="N25" i="6"/>
  <c r="N29" i="5"/>
  <c r="M75" i="9" l="1"/>
  <c r="M82" i="9"/>
  <c r="M64" i="9"/>
  <c r="M79" i="9"/>
  <c r="M87" i="9"/>
  <c r="M62" i="9"/>
  <c r="M77" i="9"/>
  <c r="M60" i="9"/>
  <c r="M54" i="9"/>
  <c r="M66" i="9"/>
  <c r="M2" i="9"/>
  <c r="M61" i="9"/>
  <c r="M34" i="9"/>
  <c r="M21" i="9"/>
  <c r="M73" i="9"/>
  <c r="M78" i="9"/>
  <c r="M86" i="9"/>
  <c r="M81" i="9"/>
  <c r="M90" i="9"/>
  <c r="M84" i="9"/>
  <c r="M42" i="9"/>
  <c r="M89" i="9"/>
  <c r="M4" i="9"/>
  <c r="M47" i="9"/>
  <c r="M53" i="9"/>
  <c r="M3" i="9"/>
  <c r="M24" i="9"/>
  <c r="M68" i="9"/>
  <c r="M59" i="9"/>
  <c r="M8" i="9"/>
  <c r="M72" i="9"/>
  <c r="M12" i="9"/>
  <c r="M16" i="9"/>
  <c r="M48" i="9"/>
  <c r="M5" i="9"/>
  <c r="M67" i="9"/>
  <c r="M22" i="9"/>
  <c r="M29" i="9"/>
  <c r="M38" i="9"/>
  <c r="M32" i="9"/>
  <c r="M52" i="9"/>
  <c r="M46" i="9"/>
  <c r="M17" i="9"/>
  <c r="M35" i="9"/>
  <c r="M19" i="9"/>
  <c r="M39" i="9"/>
  <c r="M41" i="9"/>
  <c r="M27" i="9"/>
  <c r="M7" i="9"/>
  <c r="M45" i="9"/>
  <c r="M36" i="9"/>
  <c r="M18" i="9"/>
  <c r="M33" i="9"/>
  <c r="M6" i="9"/>
  <c r="M11" i="9"/>
  <c r="M40" i="9"/>
  <c r="M15" i="9"/>
  <c r="M56" i="9"/>
  <c r="M9" i="9"/>
  <c r="M55" i="9"/>
  <c r="M10" i="9"/>
  <c r="M14" i="9"/>
  <c r="M37" i="9"/>
  <c r="M26" i="9"/>
  <c r="M23" i="9"/>
  <c r="M50" i="9"/>
  <c r="M88" i="9"/>
  <c r="M49" i="9"/>
  <c r="M28" i="9"/>
  <c r="M83" i="9"/>
  <c r="M51" i="9"/>
  <c r="M85" i="9"/>
  <c r="M44" i="9"/>
  <c r="M13" i="9"/>
  <c r="M76" i="9"/>
  <c r="M63" i="9"/>
  <c r="M43" i="9"/>
  <c r="M70" i="9"/>
  <c r="M69" i="9"/>
  <c r="M58" i="9"/>
  <c r="M20" i="9"/>
  <c r="M74" i="9"/>
  <c r="M31" i="9"/>
  <c r="M80" i="9"/>
  <c r="M25" i="9"/>
  <c r="M57" i="9"/>
  <c r="M30" i="9"/>
  <c r="M65" i="9"/>
  <c r="C84" i="9"/>
  <c r="C92" i="9"/>
  <c r="C80" i="9"/>
  <c r="C85" i="9"/>
  <c r="C78" i="9"/>
  <c r="C77" i="9"/>
  <c r="C82" i="9"/>
  <c r="C72" i="9"/>
  <c r="C79" i="9"/>
  <c r="C75" i="9"/>
  <c r="C74" i="9"/>
  <c r="C83" i="9"/>
  <c r="C86" i="9"/>
  <c r="C91" i="9"/>
  <c r="C88" i="9"/>
  <c r="C94" i="9"/>
  <c r="C90" i="9"/>
  <c r="C76" i="9"/>
  <c r="C93" i="9"/>
  <c r="C89" i="9"/>
  <c r="C81" i="9"/>
  <c r="C87" i="9"/>
  <c r="C30" i="9"/>
  <c r="C47" i="9"/>
  <c r="C42" i="9"/>
  <c r="C36" i="9"/>
  <c r="C40" i="9"/>
  <c r="C29" i="9"/>
  <c r="C33" i="9"/>
  <c r="C45" i="9"/>
  <c r="C35" i="9"/>
  <c r="C49" i="9"/>
  <c r="C31" i="9"/>
  <c r="C48" i="9"/>
  <c r="C32" i="9"/>
  <c r="C34" i="9"/>
  <c r="C43" i="9"/>
  <c r="C41" i="9"/>
  <c r="C37" i="9"/>
  <c r="C44" i="9"/>
  <c r="C46" i="9"/>
  <c r="C39" i="9"/>
  <c r="C8" i="9"/>
  <c r="C18" i="9"/>
  <c r="C15" i="9"/>
  <c r="N73" i="9"/>
  <c r="M15" i="8"/>
  <c r="O73" i="9" s="1"/>
  <c r="N78" i="9"/>
  <c r="M16" i="8"/>
  <c r="O78" i="9" s="1"/>
  <c r="F86" i="9"/>
  <c r="M11" i="6"/>
  <c r="O11" i="9" s="1"/>
  <c r="M12" i="6"/>
  <c r="O40" i="9" s="1"/>
  <c r="P40" i="9"/>
  <c r="M13" i="6"/>
  <c r="O15" i="9" s="1"/>
  <c r="N15" i="9"/>
  <c r="N40" i="9"/>
  <c r="N11" i="9"/>
  <c r="M26" i="5"/>
  <c r="E15" i="9" s="1"/>
  <c r="F15" i="9"/>
  <c r="N30" i="9"/>
  <c r="M27" i="5"/>
  <c r="F8" i="9"/>
  <c r="N65" i="9"/>
  <c r="M28" i="5"/>
  <c r="O65" i="9" s="1"/>
  <c r="P65" i="9"/>
  <c r="M71" i="9"/>
  <c r="C73" i="9"/>
  <c r="C51" i="9"/>
  <c r="C58" i="9"/>
  <c r="C69" i="9"/>
  <c r="C67" i="9"/>
  <c r="C53" i="9"/>
  <c r="C70" i="9"/>
  <c r="C54" i="9"/>
  <c r="C55" i="9"/>
  <c r="C64" i="9"/>
  <c r="C52" i="9"/>
  <c r="C68" i="9"/>
  <c r="C57" i="9"/>
  <c r="C59" i="9"/>
  <c r="C61" i="9"/>
  <c r="C60" i="9"/>
  <c r="C65" i="9"/>
  <c r="C62" i="9"/>
  <c r="C63" i="9"/>
  <c r="C66" i="9"/>
  <c r="C56" i="9"/>
  <c r="C38" i="9"/>
  <c r="C9" i="9"/>
  <c r="C24" i="9"/>
  <c r="C6" i="9"/>
  <c r="C5" i="9"/>
  <c r="C13" i="9"/>
  <c r="C27" i="9"/>
  <c r="C12" i="9"/>
  <c r="C7" i="9"/>
  <c r="C25" i="9"/>
  <c r="C14" i="9"/>
  <c r="C26" i="9"/>
  <c r="C11" i="9"/>
  <c r="C3" i="9"/>
  <c r="C23" i="9"/>
  <c r="C17" i="9"/>
  <c r="C10" i="9"/>
  <c r="C20" i="9"/>
  <c r="C19" i="9"/>
  <c r="C16" i="9"/>
  <c r="C4" i="9"/>
  <c r="C22" i="9"/>
  <c r="C21" i="9"/>
  <c r="N75" i="9"/>
  <c r="M26" i="8"/>
  <c r="O75" i="9" s="1"/>
  <c r="F84" i="9"/>
  <c r="P87" i="9"/>
  <c r="P62" i="9"/>
  <c r="P77" i="9"/>
  <c r="P60" i="9"/>
  <c r="P54" i="9"/>
  <c r="P66" i="9"/>
  <c r="P2" i="9"/>
  <c r="P61" i="9"/>
  <c r="P34" i="9"/>
  <c r="P21" i="9"/>
  <c r="P86" i="9"/>
  <c r="P81" i="9"/>
  <c r="P90" i="9"/>
  <c r="P84" i="9"/>
  <c r="P42" i="9"/>
  <c r="P89" i="9"/>
  <c r="P82" i="9"/>
  <c r="P64" i="9"/>
  <c r="P79" i="9"/>
  <c r="P4" i="9"/>
  <c r="N87" i="9"/>
  <c r="N62" i="9"/>
  <c r="N77" i="9"/>
  <c r="N60" i="9"/>
  <c r="N54" i="9"/>
  <c r="N66" i="9"/>
  <c r="N2" i="9"/>
  <c r="N61" i="9"/>
  <c r="N34" i="9"/>
  <c r="N21" i="9"/>
  <c r="N86" i="9"/>
  <c r="N81" i="9"/>
  <c r="N90" i="9"/>
  <c r="N84" i="9"/>
  <c r="N42" i="9"/>
  <c r="N89" i="9"/>
  <c r="N82" i="9"/>
  <c r="N64" i="9"/>
  <c r="N79" i="9"/>
  <c r="N3" i="9"/>
  <c r="N68" i="9"/>
  <c r="N59" i="9"/>
  <c r="N8" i="9"/>
  <c r="N12" i="9"/>
  <c r="N48" i="9"/>
  <c r="N67" i="9"/>
  <c r="N29" i="9"/>
  <c r="N32" i="9"/>
  <c r="N46" i="9"/>
  <c r="N53" i="9"/>
  <c r="P3" i="9"/>
  <c r="P24" i="9"/>
  <c r="P68" i="9"/>
  <c r="P59" i="9"/>
  <c r="P8" i="9"/>
  <c r="P72" i="9"/>
  <c r="P12" i="9"/>
  <c r="P16" i="9"/>
  <c r="P48" i="9"/>
  <c r="P5" i="9"/>
  <c r="P67" i="9"/>
  <c r="P22" i="9"/>
  <c r="P29" i="9"/>
  <c r="P38" i="9"/>
  <c r="P32" i="9"/>
  <c r="P52" i="9"/>
  <c r="P46" i="9"/>
  <c r="P47" i="9"/>
  <c r="P53" i="9"/>
  <c r="P17" i="9"/>
  <c r="N27" i="9"/>
  <c r="M24" i="6"/>
  <c r="O27" i="9" s="1"/>
  <c r="P7" i="9"/>
  <c r="P45" i="9"/>
  <c r="P36" i="9"/>
  <c r="P18" i="9"/>
  <c r="P33" i="9"/>
  <c r="P6" i="9"/>
  <c r="P56" i="9"/>
  <c r="P9" i="9"/>
  <c r="P55" i="9"/>
  <c r="P10" i="9"/>
  <c r="P14" i="9"/>
  <c r="P37" i="9"/>
  <c r="P35" i="9"/>
  <c r="P19" i="9"/>
  <c r="P39" i="9"/>
  <c r="P41" i="9"/>
  <c r="P26" i="9"/>
  <c r="N7" i="9"/>
  <c r="N45" i="9"/>
  <c r="N36" i="9"/>
  <c r="N18" i="9"/>
  <c r="N33" i="9"/>
  <c r="N6" i="9"/>
  <c r="N56" i="9"/>
  <c r="N9" i="9"/>
  <c r="N55" i="9"/>
  <c r="N10" i="9"/>
  <c r="N14" i="9"/>
  <c r="N37" i="9"/>
  <c r="N35" i="9"/>
  <c r="N19" i="9"/>
  <c r="N39" i="9"/>
  <c r="N41" i="9"/>
  <c r="N26" i="9"/>
  <c r="P23" i="9"/>
  <c r="P50" i="9"/>
  <c r="P88" i="9"/>
  <c r="P49" i="9"/>
  <c r="P28" i="9"/>
  <c r="P83" i="9"/>
  <c r="P51" i="9"/>
  <c r="P85" i="9"/>
  <c r="P44" i="9"/>
  <c r="P13" i="9"/>
  <c r="P76" i="9"/>
  <c r="P63" i="9"/>
  <c r="P43" i="9"/>
  <c r="P70" i="9"/>
  <c r="P69" i="9"/>
  <c r="P58" i="9"/>
  <c r="P20" i="9"/>
  <c r="P74" i="9"/>
  <c r="P31" i="9"/>
  <c r="P80" i="9"/>
  <c r="F6" i="9"/>
  <c r="P71" i="9"/>
  <c r="N43" i="9"/>
  <c r="N70" i="9"/>
  <c r="N69" i="9"/>
  <c r="N58" i="9"/>
  <c r="N20" i="9"/>
  <c r="N74" i="9"/>
  <c r="N31" i="9"/>
  <c r="N80" i="9"/>
  <c r="N76" i="9"/>
  <c r="N23" i="9"/>
  <c r="N88" i="9"/>
  <c r="N49" i="9"/>
  <c r="N83" i="9"/>
  <c r="N51" i="9"/>
  <c r="N85" i="9"/>
  <c r="N44" i="9"/>
  <c r="N13" i="9"/>
  <c r="N71" i="9"/>
  <c r="T26" i="5" l="1"/>
  <c r="G15" i="9" s="1"/>
  <c r="F32" i="9"/>
  <c r="D90" i="9"/>
  <c r="P30" i="9"/>
  <c r="D86" i="9"/>
  <c r="F74" i="9"/>
  <c r="D59" i="9"/>
  <c r="F52" i="9"/>
  <c r="F82" i="9"/>
  <c r="D66" i="9"/>
  <c r="F70" i="9"/>
  <c r="F37" i="9"/>
  <c r="D81" i="9"/>
  <c r="E83" i="9"/>
  <c r="F80" i="9"/>
  <c r="D84" i="9"/>
  <c r="D33" i="9"/>
  <c r="D42" i="9"/>
  <c r="T27" i="5"/>
  <c r="G8" i="9" s="1"/>
  <c r="D13" i="9"/>
  <c r="N50" i="9"/>
  <c r="D17" i="9"/>
  <c r="N63" i="9"/>
  <c r="D56" i="9"/>
  <c r="N17" i="9"/>
  <c r="D46" i="9"/>
  <c r="D43" i="9"/>
  <c r="D78" i="9"/>
  <c r="Q57" i="9"/>
  <c r="T24" i="6"/>
  <c r="P27" i="9"/>
  <c r="F62" i="9"/>
  <c r="F68" i="9"/>
  <c r="F54" i="9"/>
  <c r="D67" i="9"/>
  <c r="F51" i="9"/>
  <c r="T11" i="6"/>
  <c r="P11" i="9"/>
  <c r="D18" i="9"/>
  <c r="E8" i="9"/>
  <c r="F39" i="9"/>
  <c r="D44" i="9"/>
  <c r="F41" i="9"/>
  <c r="D34" i="9"/>
  <c r="F48" i="9"/>
  <c r="D49" i="9"/>
  <c r="E35" i="9"/>
  <c r="F45" i="9"/>
  <c r="D29" i="9"/>
  <c r="F36" i="9"/>
  <c r="D47" i="9"/>
  <c r="F87" i="9"/>
  <c r="D89" i="9"/>
  <c r="F76" i="9"/>
  <c r="D94" i="9"/>
  <c r="F91" i="9"/>
  <c r="D83" i="9"/>
  <c r="F75" i="9"/>
  <c r="D72" i="9"/>
  <c r="F77" i="9"/>
  <c r="D85" i="9"/>
  <c r="F92" i="9"/>
  <c r="O30" i="9"/>
  <c r="P57" i="9"/>
  <c r="D57" i="9"/>
  <c r="N22" i="9"/>
  <c r="D73" i="9"/>
  <c r="N4" i="9"/>
  <c r="F38" i="9"/>
  <c r="F65" i="9"/>
  <c r="T13" i="6"/>
  <c r="P15" i="9"/>
  <c r="E18" i="9"/>
  <c r="D79" i="9"/>
  <c r="D63" i="9"/>
  <c r="N47" i="9"/>
  <c r="D61" i="9"/>
  <c r="N38" i="9"/>
  <c r="D52" i="9"/>
  <c r="N5" i="9"/>
  <c r="D70" i="9"/>
  <c r="N72" i="9"/>
  <c r="D58" i="9"/>
  <c r="N24" i="9"/>
  <c r="D38" i="9"/>
  <c r="F66" i="9"/>
  <c r="F63" i="9"/>
  <c r="F61" i="9"/>
  <c r="F59" i="9"/>
  <c r="F57" i="9"/>
  <c r="F55" i="9"/>
  <c r="F58" i="9"/>
  <c r="T28" i="5"/>
  <c r="T12" i="6"/>
  <c r="T15" i="8"/>
  <c r="P73" i="9"/>
  <c r="D8" i="9"/>
  <c r="E39" i="9"/>
  <c r="F46" i="9"/>
  <c r="D37" i="9"/>
  <c r="F43" i="9"/>
  <c r="D32" i="9"/>
  <c r="F31" i="9"/>
  <c r="D35" i="9"/>
  <c r="E45" i="9"/>
  <c r="F33" i="9"/>
  <c r="D40" i="9"/>
  <c r="F42" i="9"/>
  <c r="D30" i="9"/>
  <c r="F81" i="9"/>
  <c r="D93" i="9"/>
  <c r="F90" i="9"/>
  <c r="D88" i="9"/>
  <c r="D74" i="9"/>
  <c r="F79" i="9"/>
  <c r="D82" i="9"/>
  <c r="F78" i="9"/>
  <c r="D80" i="9"/>
  <c r="O57" i="9"/>
  <c r="P25" i="9"/>
  <c r="D65" i="9"/>
  <c r="N52" i="9"/>
  <c r="D55" i="9"/>
  <c r="N16" i="9"/>
  <c r="T26" i="8"/>
  <c r="P75" i="9"/>
  <c r="F56" i="9"/>
  <c r="D15" i="9"/>
  <c r="D31" i="9"/>
  <c r="F35" i="9"/>
  <c r="F40" i="9"/>
  <c r="F30" i="9"/>
  <c r="F93" i="9"/>
  <c r="F88" i="9"/>
  <c r="D7" i="9"/>
  <c r="N28" i="9"/>
  <c r="D6" i="9"/>
  <c r="N25" i="9"/>
  <c r="F60" i="9"/>
  <c r="F64" i="9"/>
  <c r="F53" i="9"/>
  <c r="F67" i="9"/>
  <c r="F69" i="9"/>
  <c r="T16" i="8"/>
  <c r="P78" i="9"/>
  <c r="F18" i="9"/>
  <c r="D39" i="9"/>
  <c r="F44" i="9"/>
  <c r="D41" i="9"/>
  <c r="F34" i="9"/>
  <c r="D48" i="9"/>
  <c r="F49" i="9"/>
  <c r="D45" i="9"/>
  <c r="E33" i="9"/>
  <c r="F29" i="9"/>
  <c r="D36" i="9"/>
  <c r="F47" i="9"/>
  <c r="D87" i="9"/>
  <c r="F89" i="9"/>
  <c r="D76" i="9"/>
  <c r="F94" i="9"/>
  <c r="D91" i="9"/>
  <c r="E86" i="9"/>
  <c r="F83" i="9"/>
  <c r="D75" i="9"/>
  <c r="F72" i="9"/>
  <c r="D77" i="9"/>
  <c r="F85" i="9"/>
  <c r="D92" i="9"/>
  <c r="E84" i="9"/>
  <c r="N57" i="9"/>
  <c r="F73" i="9"/>
  <c r="D21" i="9"/>
  <c r="F21" i="9"/>
  <c r="F22" i="9"/>
  <c r="F4" i="9"/>
  <c r="D4" i="9"/>
  <c r="F20" i="9"/>
  <c r="F10" i="9"/>
  <c r="D10" i="9"/>
  <c r="F17" i="9"/>
  <c r="F23" i="9"/>
  <c r="D23" i="9"/>
  <c r="F3" i="9"/>
  <c r="F26" i="9"/>
  <c r="F27" i="9"/>
  <c r="D27" i="9"/>
  <c r="F13" i="9"/>
  <c r="F5" i="9"/>
  <c r="D5" i="9"/>
  <c r="F24" i="9"/>
  <c r="D24" i="9"/>
  <c r="F9" i="9"/>
  <c r="F16" i="9"/>
  <c r="D16" i="9"/>
  <c r="F19" i="9"/>
  <c r="F11" i="9"/>
  <c r="F14" i="9"/>
  <c r="F25" i="9"/>
  <c r="D25" i="9"/>
  <c r="F7" i="9"/>
  <c r="F12" i="9"/>
  <c r="D12" i="9"/>
  <c r="D62" i="9"/>
  <c r="D60" i="9"/>
  <c r="D68" i="9"/>
  <c r="D64" i="9"/>
  <c r="D54" i="9"/>
  <c r="D53" i="9"/>
  <c r="D69" i="9"/>
  <c r="D51" i="9"/>
  <c r="D9" i="9"/>
  <c r="D22" i="9"/>
  <c r="D19" i="9"/>
  <c r="D20" i="9"/>
  <c r="D3" i="9"/>
  <c r="D11" i="9"/>
  <c r="D26" i="9"/>
  <c r="D14" i="9"/>
  <c r="M24" i="8"/>
  <c r="M25" i="8"/>
  <c r="M5" i="11"/>
  <c r="W16" i="9" s="1"/>
  <c r="M6" i="11"/>
  <c r="W3" i="9" s="1"/>
  <c r="M7" i="11"/>
  <c r="W2" i="9" s="1"/>
  <c r="M8" i="11"/>
  <c r="W14" i="9" s="1"/>
  <c r="M9" i="11"/>
  <c r="W21" i="9" s="1"/>
  <c r="M10" i="11"/>
  <c r="W22" i="9" s="1"/>
  <c r="M11" i="11"/>
  <c r="W9" i="9" s="1"/>
  <c r="M12" i="11"/>
  <c r="W23" i="9" s="1"/>
  <c r="M13" i="11"/>
  <c r="W6" i="9" s="1"/>
  <c r="M14" i="11"/>
  <c r="W24" i="9" s="1"/>
  <c r="M15" i="11"/>
  <c r="W5" i="9" s="1"/>
  <c r="M16" i="11"/>
  <c r="W4" i="9" s="1"/>
  <c r="M17" i="11"/>
  <c r="W25" i="9" s="1"/>
  <c r="M18" i="11"/>
  <c r="W7" i="9" s="1"/>
  <c r="M19" i="11"/>
  <c r="W26" i="9" s="1"/>
  <c r="M20" i="11"/>
  <c r="W13" i="9" s="1"/>
  <c r="M21" i="11"/>
  <c r="W17" i="9" s="1"/>
  <c r="M22" i="11"/>
  <c r="W18" i="9" s="1"/>
  <c r="M23" i="11"/>
  <c r="W8" i="9" s="1"/>
  <c r="M24" i="11"/>
  <c r="W10" i="9" s="1"/>
  <c r="M25" i="11"/>
  <c r="W19" i="9" s="1"/>
  <c r="M26" i="11"/>
  <c r="W15" i="9" s="1"/>
  <c r="M27" i="11"/>
  <c r="W12" i="9" s="1"/>
  <c r="M28" i="11"/>
  <c r="W20" i="9" s="1"/>
  <c r="M4" i="11"/>
  <c r="W11" i="9" s="1"/>
  <c r="Q30" i="9" l="1"/>
  <c r="O79" i="9"/>
  <c r="E87" i="9"/>
  <c r="Q75" i="9"/>
  <c r="G84" i="9"/>
  <c r="Q65" i="9"/>
  <c r="G18" i="9"/>
  <c r="Q11" i="9"/>
  <c r="G33" i="9"/>
  <c r="O64" i="9"/>
  <c r="E81" i="9"/>
  <c r="Q78" i="9"/>
  <c r="G86" i="9"/>
  <c r="Q73" i="9"/>
  <c r="G83" i="9"/>
  <c r="Q15" i="9"/>
  <c r="G35" i="9"/>
  <c r="Q40" i="9"/>
  <c r="G45" i="9"/>
  <c r="Q27" i="9"/>
  <c r="G39" i="9"/>
  <c r="T25" i="8"/>
  <c r="T24" i="8"/>
  <c r="T19" i="11"/>
  <c r="Y26" i="9" s="1"/>
  <c r="T25" i="11"/>
  <c r="Y19" i="9" s="1"/>
  <c r="T15" i="11"/>
  <c r="Y5" i="9" s="1"/>
  <c r="T11" i="11"/>
  <c r="Y9" i="9" s="1"/>
  <c r="T7" i="11"/>
  <c r="Y2" i="9" s="1"/>
  <c r="T28" i="11"/>
  <c r="Y20" i="9" s="1"/>
  <c r="T24" i="11"/>
  <c r="Y10" i="9" s="1"/>
  <c r="T23" i="11"/>
  <c r="Y8" i="9" s="1"/>
  <c r="T27" i="11"/>
  <c r="Y12" i="9" s="1"/>
  <c r="T26" i="11"/>
  <c r="Y15" i="9" s="1"/>
  <c r="T22" i="11"/>
  <c r="Y18" i="9" s="1"/>
  <c r="T8" i="11"/>
  <c r="Y14" i="9" s="1"/>
  <c r="T20" i="11"/>
  <c r="Y13" i="9" s="1"/>
  <c r="T5" i="11"/>
  <c r="Y16" i="9" s="1"/>
  <c r="T9" i="11"/>
  <c r="Y21" i="9" s="1"/>
  <c r="T13" i="11"/>
  <c r="Y6" i="9" s="1"/>
  <c r="T17" i="11"/>
  <c r="Y25" i="9" s="1"/>
  <c r="T21" i="11"/>
  <c r="Y17" i="9" s="1"/>
  <c r="T4" i="11"/>
  <c r="Y11" i="9" s="1"/>
  <c r="T12" i="11"/>
  <c r="Y23" i="9" s="1"/>
  <c r="T16" i="11"/>
  <c r="Y4" i="9" s="1"/>
  <c r="T6" i="11"/>
  <c r="Y3" i="9" s="1"/>
  <c r="T10" i="11"/>
  <c r="Y22" i="9" s="1"/>
  <c r="T18" i="11"/>
  <c r="Y7" i="9" s="1"/>
  <c r="T14" i="11"/>
  <c r="Y24" i="9" s="1"/>
  <c r="Q64" i="9" l="1"/>
  <c r="G81" i="9"/>
  <c r="Q79" i="9"/>
  <c r="G87" i="9"/>
  <c r="M5" i="8"/>
  <c r="M6" i="8"/>
  <c r="M7" i="8"/>
  <c r="M8" i="8"/>
  <c r="M9" i="8"/>
  <c r="M10" i="8"/>
  <c r="M11" i="8"/>
  <c r="M12" i="8"/>
  <c r="M13" i="8"/>
  <c r="M14" i="8"/>
  <c r="M17" i="8"/>
  <c r="M18" i="8"/>
  <c r="M19" i="8"/>
  <c r="M20" i="8"/>
  <c r="M21" i="8"/>
  <c r="M22" i="8"/>
  <c r="M23" i="8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5" i="6"/>
  <c r="M6" i="6"/>
  <c r="M7" i="6"/>
  <c r="M8" i="6"/>
  <c r="M9" i="6"/>
  <c r="M10" i="6"/>
  <c r="M14" i="6"/>
  <c r="M15" i="6"/>
  <c r="M16" i="6"/>
  <c r="M17" i="6"/>
  <c r="M19" i="6"/>
  <c r="M20" i="6"/>
  <c r="M21" i="6"/>
  <c r="M22" i="6"/>
  <c r="M23" i="6"/>
  <c r="M5" i="5"/>
  <c r="O23" i="9" s="1"/>
  <c r="M6" i="5"/>
  <c r="O50" i="9" s="1"/>
  <c r="M7" i="5"/>
  <c r="O88" i="9" s="1"/>
  <c r="M8" i="5"/>
  <c r="O49" i="9" s="1"/>
  <c r="M9" i="5"/>
  <c r="O28" i="9" s="1"/>
  <c r="M10" i="5"/>
  <c r="O83" i="9" s="1"/>
  <c r="M11" i="5"/>
  <c r="O51" i="9" s="1"/>
  <c r="M12" i="5"/>
  <c r="O85" i="9" s="1"/>
  <c r="M13" i="5"/>
  <c r="O44" i="9" s="1"/>
  <c r="M14" i="5"/>
  <c r="O13" i="9" s="1"/>
  <c r="M15" i="5"/>
  <c r="O76" i="9" s="1"/>
  <c r="M16" i="5"/>
  <c r="O63" i="9" s="1"/>
  <c r="M17" i="5"/>
  <c r="O43" i="9" s="1"/>
  <c r="M18" i="5"/>
  <c r="O70" i="9" s="1"/>
  <c r="M19" i="5"/>
  <c r="O69" i="9" s="1"/>
  <c r="M20" i="5"/>
  <c r="O58" i="9" s="1"/>
  <c r="M21" i="5"/>
  <c r="O20" i="9" s="1"/>
  <c r="M22" i="5"/>
  <c r="O74" i="9" s="1"/>
  <c r="M23" i="5"/>
  <c r="O31" i="9" s="1"/>
  <c r="M24" i="5"/>
  <c r="O80" i="9" s="1"/>
  <c r="M25" i="5"/>
  <c r="O25" i="9" s="1"/>
  <c r="M4" i="8"/>
  <c r="O4" i="9" s="1"/>
  <c r="M4" i="7"/>
  <c r="M4" i="6"/>
  <c r="M4" i="5"/>
  <c r="O41" i="9" l="1"/>
  <c r="E46" i="9"/>
  <c r="O37" i="9"/>
  <c r="E43" i="9"/>
  <c r="O9" i="9"/>
  <c r="E31" i="9"/>
  <c r="O18" i="9"/>
  <c r="E36" i="9"/>
  <c r="O53" i="9"/>
  <c r="E66" i="9"/>
  <c r="O32" i="9"/>
  <c r="E60" i="9"/>
  <c r="O67" i="9"/>
  <c r="E68" i="9"/>
  <c r="O12" i="9"/>
  <c r="E54" i="9"/>
  <c r="O68" i="9"/>
  <c r="E69" i="9"/>
  <c r="O89" i="9"/>
  <c r="E93" i="9"/>
  <c r="O81" i="9"/>
  <c r="E88" i="9"/>
  <c r="O61" i="9"/>
  <c r="E79" i="9"/>
  <c r="O60" i="9"/>
  <c r="E78" i="9"/>
  <c r="O17" i="9"/>
  <c r="E56" i="9"/>
  <c r="O39" i="9"/>
  <c r="E44" i="9"/>
  <c r="O14" i="9"/>
  <c r="E34" i="9"/>
  <c r="O56" i="9"/>
  <c r="E49" i="9"/>
  <c r="O36" i="9"/>
  <c r="E42" i="9"/>
  <c r="O47" i="9"/>
  <c r="E63" i="9"/>
  <c r="O38" i="9"/>
  <c r="E61" i="9"/>
  <c r="O5" i="9"/>
  <c r="E52" i="9"/>
  <c r="O72" i="9"/>
  <c r="E70" i="9"/>
  <c r="O24" i="9"/>
  <c r="E58" i="9"/>
  <c r="O42" i="9"/>
  <c r="E76" i="9"/>
  <c r="O86" i="9"/>
  <c r="E91" i="9"/>
  <c r="O2" i="9"/>
  <c r="E72" i="9"/>
  <c r="O77" i="9"/>
  <c r="E85" i="9"/>
  <c r="O19" i="9"/>
  <c r="E37" i="9"/>
  <c r="O10" i="9"/>
  <c r="E32" i="9"/>
  <c r="O6" i="9"/>
  <c r="E29" i="9"/>
  <c r="O45" i="9"/>
  <c r="E47" i="9"/>
  <c r="O46" i="9"/>
  <c r="E62" i="9"/>
  <c r="O29" i="9"/>
  <c r="E59" i="9"/>
  <c r="O48" i="9"/>
  <c r="E64" i="9"/>
  <c r="O8" i="9"/>
  <c r="E53" i="9"/>
  <c r="O3" i="9"/>
  <c r="E51" i="9"/>
  <c r="O84" i="9"/>
  <c r="E90" i="9"/>
  <c r="O21" i="9"/>
  <c r="E74" i="9"/>
  <c r="O66" i="9"/>
  <c r="E82" i="9"/>
  <c r="O62" i="9"/>
  <c r="E80" i="9"/>
  <c r="O26" i="9"/>
  <c r="E38" i="9"/>
  <c r="O35" i="9"/>
  <c r="E41" i="9"/>
  <c r="O55" i="9"/>
  <c r="E48" i="9"/>
  <c r="O33" i="9"/>
  <c r="E40" i="9"/>
  <c r="O7" i="9"/>
  <c r="E30" i="9"/>
  <c r="O52" i="9"/>
  <c r="E65" i="9"/>
  <c r="O22" i="9"/>
  <c r="E57" i="9"/>
  <c r="O16" i="9"/>
  <c r="E55" i="9"/>
  <c r="O59" i="9"/>
  <c r="E67" i="9"/>
  <c r="O82" i="9"/>
  <c r="E89" i="9"/>
  <c r="O90" i="9"/>
  <c r="E94" i="9"/>
  <c r="O34" i="9"/>
  <c r="E75" i="9"/>
  <c r="O54" i="9"/>
  <c r="E77" i="9"/>
  <c r="O87" i="9"/>
  <c r="E92" i="9"/>
  <c r="E73" i="9"/>
  <c r="E21" i="9"/>
  <c r="O71" i="9"/>
  <c r="E6" i="9"/>
  <c r="E9" i="9"/>
  <c r="E4" i="9"/>
  <c r="E19" i="9"/>
  <c r="E10" i="9"/>
  <c r="E23" i="9"/>
  <c r="E11" i="9"/>
  <c r="E14" i="9"/>
  <c r="E7" i="9"/>
  <c r="E27" i="9"/>
  <c r="E5" i="9"/>
  <c r="E24" i="9"/>
  <c r="E22" i="9"/>
  <c r="E16" i="9"/>
  <c r="E20" i="9"/>
  <c r="E17" i="9"/>
  <c r="E3" i="9"/>
  <c r="E26" i="9"/>
  <c r="E25" i="9"/>
  <c r="E12" i="9"/>
  <c r="E13" i="9"/>
  <c r="T19" i="8"/>
  <c r="T21" i="5"/>
  <c r="Q20" i="9" s="1"/>
  <c r="T17" i="5"/>
  <c r="Q43" i="9" s="1"/>
  <c r="T7" i="5"/>
  <c r="Q88" i="9" s="1"/>
  <c r="T14" i="6"/>
  <c r="T12" i="7"/>
  <c r="Q16" i="9" s="1"/>
  <c r="T13" i="7"/>
  <c r="Q48" i="9" s="1"/>
  <c r="T9" i="7"/>
  <c r="Q8" i="9" s="1"/>
  <c r="T10" i="5"/>
  <c r="Q83" i="9" s="1"/>
  <c r="T6" i="5"/>
  <c r="Q50" i="9" s="1"/>
  <c r="T20" i="6"/>
  <c r="T8" i="6"/>
  <c r="T22" i="7"/>
  <c r="Q47" i="9" s="1"/>
  <c r="T11" i="7"/>
  <c r="Q12" i="9" s="1"/>
  <c r="T17" i="7"/>
  <c r="T10" i="7"/>
  <c r="Q72" i="9" s="1"/>
  <c r="T21" i="8"/>
  <c r="T22" i="5"/>
  <c r="Q74" i="9" s="1"/>
  <c r="T19" i="5"/>
  <c r="Q69" i="9" s="1"/>
  <c r="T24" i="5"/>
  <c r="Q80" i="9" s="1"/>
  <c r="T8" i="5"/>
  <c r="Q49" i="9" s="1"/>
  <c r="T23" i="6"/>
  <c r="T17" i="6"/>
  <c r="T5" i="5"/>
  <c r="Q23" i="9" s="1"/>
  <c r="T16" i="5"/>
  <c r="Q63" i="9" s="1"/>
  <c r="T25" i="5"/>
  <c r="Q25" i="9" s="1"/>
  <c r="T15" i="5"/>
  <c r="Q76" i="9" s="1"/>
  <c r="T22" i="6"/>
  <c r="T21" i="6"/>
  <c r="T19" i="6"/>
  <c r="T18" i="6"/>
  <c r="T16" i="6"/>
  <c r="T15" i="6"/>
  <c r="T10" i="6"/>
  <c r="T9" i="6"/>
  <c r="T7" i="6"/>
  <c r="T6" i="6"/>
  <c r="T5" i="6"/>
  <c r="T18" i="5"/>
  <c r="Q70" i="9" s="1"/>
  <c r="T23" i="5"/>
  <c r="Q31" i="9" s="1"/>
  <c r="T13" i="5"/>
  <c r="Q44" i="9" s="1"/>
  <c r="T9" i="5"/>
  <c r="Q28" i="9" s="1"/>
  <c r="T20" i="5"/>
  <c r="Q58" i="9" s="1"/>
  <c r="T14" i="5"/>
  <c r="Q13" i="9" s="1"/>
  <c r="T11" i="5"/>
  <c r="Q51" i="9" s="1"/>
  <c r="T12" i="5"/>
  <c r="Q85" i="9" s="1"/>
  <c r="T23" i="8"/>
  <c r="T6" i="8"/>
  <c r="T9" i="8"/>
  <c r="T10" i="8"/>
  <c r="T11" i="8"/>
  <c r="T22" i="8"/>
  <c r="T12" i="8"/>
  <c r="T18" i="8"/>
  <c r="T4" i="8"/>
  <c r="Q4" i="9" s="1"/>
  <c r="T8" i="8"/>
  <c r="T5" i="8"/>
  <c r="T17" i="8"/>
  <c r="T13" i="8"/>
  <c r="T7" i="8"/>
  <c r="T14" i="8"/>
  <c r="T20" i="8"/>
  <c r="T7" i="7"/>
  <c r="Q68" i="9" s="1"/>
  <c r="T6" i="7"/>
  <c r="Q24" i="9" s="1"/>
  <c r="T5" i="7"/>
  <c r="Q3" i="9" s="1"/>
  <c r="T8" i="7"/>
  <c r="T20" i="7"/>
  <c r="Q52" i="9" s="1"/>
  <c r="T14" i="7"/>
  <c r="Q5" i="9" s="1"/>
  <c r="T18" i="7"/>
  <c r="Q38" i="9" s="1"/>
  <c r="T21" i="7"/>
  <c r="Q46" i="9" s="1"/>
  <c r="T15" i="7"/>
  <c r="Q67" i="9" s="1"/>
  <c r="T19" i="7"/>
  <c r="Q32" i="9" s="1"/>
  <c r="T23" i="7"/>
  <c r="T16" i="7"/>
  <c r="Q22" i="9" s="1"/>
  <c r="T4" i="7"/>
  <c r="Q17" i="9" s="1"/>
  <c r="T4" i="6"/>
  <c r="T4" i="5"/>
  <c r="Q77" i="9" l="1"/>
  <c r="G85" i="9"/>
  <c r="Q60" i="9"/>
  <c r="G78" i="9"/>
  <c r="Q89" i="9"/>
  <c r="G93" i="9"/>
  <c r="Q62" i="9"/>
  <c r="G80" i="9"/>
  <c r="Q36" i="9"/>
  <c r="G42" i="9"/>
  <c r="Q55" i="9"/>
  <c r="G48" i="9"/>
  <c r="Q39" i="9"/>
  <c r="G44" i="9"/>
  <c r="Q18" i="9"/>
  <c r="G36" i="9"/>
  <c r="Q2" i="9"/>
  <c r="G72" i="9"/>
  <c r="Q82" i="9"/>
  <c r="G89" i="9"/>
  <c r="Q33" i="9"/>
  <c r="G40" i="9"/>
  <c r="Q14" i="9"/>
  <c r="G34" i="9"/>
  <c r="Q10" i="9"/>
  <c r="G32" i="9"/>
  <c r="Q29" i="9"/>
  <c r="G59" i="9"/>
  <c r="Q35" i="9"/>
  <c r="G41" i="9"/>
  <c r="Q26" i="9"/>
  <c r="G38" i="9"/>
  <c r="Q34" i="9"/>
  <c r="G75" i="9"/>
  <c r="Q84" i="9"/>
  <c r="G90" i="9"/>
  <c r="Q86" i="9"/>
  <c r="G91" i="9"/>
  <c r="Q81" i="9"/>
  <c r="G88" i="9"/>
  <c r="Q66" i="9"/>
  <c r="G82" i="9"/>
  <c r="Q7" i="9"/>
  <c r="G30" i="9"/>
  <c r="Q6" i="9"/>
  <c r="G29" i="9"/>
  <c r="Q37" i="9"/>
  <c r="G43" i="9"/>
  <c r="Q41" i="9"/>
  <c r="G46" i="9"/>
  <c r="Q59" i="9"/>
  <c r="G67" i="9"/>
  <c r="Q53" i="9"/>
  <c r="G66" i="9"/>
  <c r="Q21" i="9"/>
  <c r="G74" i="9"/>
  <c r="Q87" i="9"/>
  <c r="G92" i="9"/>
  <c r="Q61" i="9"/>
  <c r="G79" i="9"/>
  <c r="Q54" i="9"/>
  <c r="G77" i="9"/>
  <c r="Q45" i="9"/>
  <c r="G47" i="9"/>
  <c r="Q9" i="9"/>
  <c r="G31" i="9"/>
  <c r="Q19" i="9"/>
  <c r="G37" i="9"/>
  <c r="Q42" i="9"/>
  <c r="G76" i="9"/>
  <c r="Q56" i="9"/>
  <c r="G49" i="9"/>
  <c r="Q90" i="9"/>
  <c r="G94" i="9"/>
  <c r="G12" i="9"/>
  <c r="G25" i="9"/>
  <c r="G10" i="9"/>
  <c r="G21" i="9"/>
  <c r="Q71" i="9"/>
  <c r="G16" i="9"/>
  <c r="G23" i="9"/>
  <c r="G6" i="9"/>
  <c r="G5" i="9"/>
  <c r="G24" i="9"/>
  <c r="G27" i="9"/>
  <c r="G4" i="9"/>
  <c r="G73" i="9"/>
  <c r="G63" i="9"/>
  <c r="G62" i="9"/>
  <c r="G65" i="9"/>
  <c r="G60" i="9"/>
  <c r="G61" i="9"/>
  <c r="G57" i="9"/>
  <c r="G68" i="9"/>
  <c r="G52" i="9"/>
  <c r="G64" i="9"/>
  <c r="G55" i="9"/>
  <c r="G54" i="9"/>
  <c r="G70" i="9"/>
  <c r="G53" i="9"/>
  <c r="G69" i="9"/>
  <c r="G58" i="9"/>
  <c r="G51" i="9"/>
  <c r="G56" i="9"/>
  <c r="G9" i="9"/>
  <c r="G22" i="9"/>
  <c r="G19" i="9"/>
  <c r="G20" i="9"/>
  <c r="G17" i="9"/>
  <c r="G3" i="9"/>
  <c r="G11" i="9"/>
  <c r="G26" i="9"/>
  <c r="G14" i="9"/>
  <c r="G7" i="9"/>
  <c r="G13" i="9"/>
</calcChain>
</file>

<file path=xl/comments1.xml><?xml version="1.0" encoding="utf-8"?>
<comments xmlns="http://schemas.openxmlformats.org/spreadsheetml/2006/main">
  <authors>
    <author>Mosquites</author>
  </authors>
  <commentList>
    <comment ref="T1" authorId="0">
      <text>
        <r>
          <rPr>
            <b/>
            <sz val="8"/>
            <color indexed="81"/>
            <rFont val="Tahoma"/>
            <family val="2"/>
            <charset val="204"/>
          </rPr>
          <t>Mosquites:</t>
        </r>
        <r>
          <rPr>
            <sz val="8"/>
            <color indexed="81"/>
            <rFont val="Tahoma"/>
            <family val="2"/>
            <charset val="204"/>
          </rPr>
          <t xml:space="preserve">
Первые 5 номеров рейтинга получают зачет.
Номера  с 6 по 20 сдают письменный зачет с 1 вопросом.
Номера  с 21 по 50 сдают письменный зачет с 3 вопросами.
Номера  с 51 и ниже сдают письменный зачет с 5 вопросами.</t>
        </r>
      </text>
    </comment>
  </commentList>
</comments>
</file>

<file path=xl/comments2.xml><?xml version="1.0" encoding="utf-8"?>
<comments xmlns="http://schemas.openxmlformats.org/spreadsheetml/2006/main">
  <authors>
    <author>Mosquites</author>
  </authors>
  <commentList>
    <comment ref="T1" authorId="0">
      <text>
        <r>
          <rPr>
            <b/>
            <sz val="8"/>
            <color indexed="81"/>
            <rFont val="Tahoma"/>
            <family val="2"/>
            <charset val="204"/>
          </rPr>
          <t>Mosquites:</t>
        </r>
        <r>
          <rPr>
            <sz val="8"/>
            <color indexed="81"/>
            <rFont val="Tahoma"/>
            <family val="2"/>
            <charset val="204"/>
          </rPr>
          <t xml:space="preserve">
Первые 5 номеров рейтинга получают зачет.
Номера  с 6 по 20 сдают письменный зачет с 1 вопросом.
Номера  с 21 по 50 сдают письменный зачет с 3 вопросами.
Номера  с 51 и ниже сдают письменный зачет с 5 вопросами.</t>
        </r>
      </text>
    </comment>
  </commentList>
</comments>
</file>

<file path=xl/comments3.xml><?xml version="1.0" encoding="utf-8"?>
<comments xmlns="http://schemas.openxmlformats.org/spreadsheetml/2006/main">
  <authors>
    <author>Mosquites</author>
  </authors>
  <commentList>
    <comment ref="T1" authorId="0">
      <text>
        <r>
          <rPr>
            <b/>
            <sz val="8"/>
            <color indexed="81"/>
            <rFont val="Tahoma"/>
            <family val="2"/>
            <charset val="204"/>
          </rPr>
          <t>Mosquites:</t>
        </r>
        <r>
          <rPr>
            <sz val="8"/>
            <color indexed="81"/>
            <rFont val="Tahoma"/>
            <family val="2"/>
            <charset val="204"/>
          </rPr>
          <t xml:space="preserve">
Первые 5 номеров рейтинга получают зачет.
Номера  с 6 по 20 сдают письменный зачет с 1 вопросом.
Номера  с 21 по 50 сдают письменный зачет с 3 вопросами.
Номера  с 51 и ниже сдают письменный зачет с 5 вопросами.</t>
        </r>
      </text>
    </comment>
  </commentList>
</comments>
</file>

<file path=xl/sharedStrings.xml><?xml version="1.0" encoding="utf-8"?>
<sst xmlns="http://schemas.openxmlformats.org/spreadsheetml/2006/main" count="273" uniqueCount="163">
  <si>
    <t>Фамилия</t>
  </si>
  <si>
    <t>Итоговый рейтинг по посещаемости</t>
  </si>
  <si>
    <t>Итоговый рейтинг по тестированию</t>
  </si>
  <si>
    <t>лекций (10 баллов)</t>
  </si>
  <si>
    <t>1 часть (10 баллов)</t>
  </si>
  <si>
    <t>своевременность (3 балла)</t>
  </si>
  <si>
    <t>правильность (7 баллов)</t>
  </si>
  <si>
    <t>своевременность (5 балла)</t>
  </si>
  <si>
    <t>Суммарный рейтинг учащегося (максимум 100 баллов)</t>
  </si>
  <si>
    <t>семинаров (10 баллов)</t>
  </si>
  <si>
    <t>3 часть (10 баллов)</t>
  </si>
  <si>
    <t>2 часть (20 баллов)</t>
  </si>
  <si>
    <t>правильность (13 баллов)</t>
  </si>
  <si>
    <t>Тесты (максимально 30 баллов)</t>
  </si>
  <si>
    <t>5 тема итоговый тест (10 баллов)</t>
  </si>
  <si>
    <t>1 тема ГКОЗНП (5 баллов)</t>
  </si>
  <si>
    <t>2 тема промышленность (5 баллов)</t>
  </si>
  <si>
    <t>3 тема лф (5 баллов)</t>
  </si>
  <si>
    <t>4 тема вф+оопт (5 баллов)</t>
  </si>
  <si>
    <t>Курсовая (максимально 50 баллов)</t>
  </si>
  <si>
    <t>Итоговый рейтинг по выполнению КР</t>
  </si>
  <si>
    <t>защита (10 баллов)</t>
  </si>
  <si>
    <t>презентация+доклад (5 баллов)</t>
  </si>
  <si>
    <t>вопросы (5 баллов)</t>
  </si>
  <si>
    <t>правильность (5 баллов)</t>
  </si>
  <si>
    <t>своевременность (7 баллов)</t>
  </si>
  <si>
    <t>Студент</t>
  </si>
  <si>
    <t>Курсовая работа (максимально 50 баллов)</t>
  </si>
  <si>
    <t>своевременность (5 баллов)</t>
  </si>
  <si>
    <t>Рейтинг по посещаемости</t>
  </si>
  <si>
    <t>Рейтинг по РГР</t>
  </si>
  <si>
    <t>Рейтинг по тесту</t>
  </si>
  <si>
    <t>Итоговый рейтинг</t>
  </si>
  <si>
    <t>презентация+доклад+работа (5 баллов)</t>
  </si>
  <si>
    <t>Переяславцева Екатерина Геннадьевна</t>
  </si>
  <si>
    <t>Баранова Ольга Игоревна</t>
  </si>
  <si>
    <t>Белоусова Ольга Юрьевна</t>
  </si>
  <si>
    <t>Ежова Александра Владимировна</t>
  </si>
  <si>
    <t>Забабурина Надежда Андреевна</t>
  </si>
  <si>
    <t>Климанова Мария Викторовна</t>
  </si>
  <si>
    <t>Беляева Елена Васильевна</t>
  </si>
  <si>
    <t>Зубков Андрей Витальевич</t>
  </si>
  <si>
    <t>Минлина Кристина Вадимовна</t>
  </si>
  <si>
    <t>Молоткова Светлана Владимировна</t>
  </si>
  <si>
    <t>Непомнящий Тихон Александрович</t>
  </si>
  <si>
    <t>Острикова Алсу Мунировна</t>
  </si>
  <si>
    <t>Орлов Владимир Александрович</t>
  </si>
  <si>
    <t>Передня Татьяна Викторовна</t>
  </si>
  <si>
    <t>Плотникова Ирина Ивановна</t>
  </si>
  <si>
    <t>Ракута Дмитрий Александрович</t>
  </si>
  <si>
    <t>Селезнева Юлия Евгеньевна</t>
  </si>
  <si>
    <t>Краснов Владимир Николаевич</t>
  </si>
  <si>
    <t>Лепехин Павел Павлович</t>
  </si>
  <si>
    <t>Монахова Евгения Александровна</t>
  </si>
  <si>
    <t>Полищук Екатерина Руслановна</t>
  </si>
  <si>
    <t>Посещаемость (максимально 15 баллов)</t>
  </si>
  <si>
    <t>лекций (7 баллов)</t>
  </si>
  <si>
    <t>семинаров (8 баллов)</t>
  </si>
  <si>
    <t>Абломов Виталий Васильевич</t>
  </si>
  <si>
    <t>Тесты (максимально 35 баллов)</t>
  </si>
  <si>
    <t>1 тема ГКОЗНП (7 баллов)</t>
  </si>
  <si>
    <t>2 тема промышленность (7 баллов)</t>
  </si>
  <si>
    <t>3 тема лф (7 баллов)</t>
  </si>
  <si>
    <t>4 тема вф+оопт (7 баллов)</t>
  </si>
  <si>
    <t>5 тема итоговый тест (7 баллов)</t>
  </si>
  <si>
    <t>Андреева Ольга Андреевна</t>
  </si>
  <si>
    <t>Белякова Ольга Михайловна</t>
  </si>
  <si>
    <t>Гончаров Роман Валерьевич</t>
  </si>
  <si>
    <t>Данилова Туйаара Леонидовна</t>
  </si>
  <si>
    <t>Легина Виктория Сергеевна</t>
  </si>
  <si>
    <t>Лысенина Александра Сергеевна</t>
  </si>
  <si>
    <t>Пахомов Дмитрий Евгеньевич</t>
  </si>
  <si>
    <t>Берлизев Алексей Александрович</t>
  </si>
  <si>
    <t>Бойко Елена Ивановна</t>
  </si>
  <si>
    <t>Грачев Алексей Михайлович</t>
  </si>
  <si>
    <t>Дереженко Ирина Владимировна</t>
  </si>
  <si>
    <t>Каракой Ирина Александровна</t>
  </si>
  <si>
    <t>Корсакова Анна Олеговна</t>
  </si>
  <si>
    <t>Краснослободцев Илья Сергеевич</t>
  </si>
  <si>
    <t>Монгуш Айрана Антоновна</t>
  </si>
  <si>
    <t>Прокопьева Любовь Николаевна</t>
  </si>
  <si>
    <t>Прокопьева Юлия Николаевна</t>
  </si>
  <si>
    <t>Уткина Анна Александровна</t>
  </si>
  <si>
    <t>Грехов Максим Александрович</t>
  </si>
  <si>
    <t>Козлова Елена Александровна</t>
  </si>
  <si>
    <t>Комягина Екатерина Сергеевна</t>
  </si>
  <si>
    <t>Крысанова Инна Викторовна</t>
  </si>
  <si>
    <t>Летфуллова Юлия Шамилевна</t>
  </si>
  <si>
    <t>Новичков Илья Михайлович</t>
  </si>
  <si>
    <t>Полякова Надежда Юрьевна</t>
  </si>
  <si>
    <t>Сизинцев Павел Владимирович</t>
  </si>
  <si>
    <t>Сурков Денис Витальевич</t>
  </si>
  <si>
    <t>Чиркова Виктория Анатольевна</t>
  </si>
  <si>
    <t>Александрова Мария Александровна</t>
  </si>
  <si>
    <t>Бровкина Мария Владимировна</t>
  </si>
  <si>
    <t>Губанова Вероника Игоревна</t>
  </si>
  <si>
    <t>Лиманская Людмила Вячеславовна</t>
  </si>
  <si>
    <t>Ляликова Анастасия Викторовна</t>
  </si>
  <si>
    <t>Межакова Яна Игоревна</t>
  </si>
  <si>
    <t>Михайлова Анна Вячеславовна</t>
  </si>
  <si>
    <t>Натарова Оксана Валерьевна</t>
  </si>
  <si>
    <t>Петров Александр Юрьевич</t>
  </si>
  <si>
    <t xml:space="preserve">Шустов Андрей Олегович </t>
  </si>
  <si>
    <t>Абрамов Денис Вячеславович</t>
  </si>
  <si>
    <t>Бамбах Мария Дмитриевна</t>
  </si>
  <si>
    <t>Безбородько Игорь Александрович</t>
  </si>
  <si>
    <t>Верейкин Дмитрий Алексеевич</t>
  </si>
  <si>
    <t>Гришина Анастасия Александровна</t>
  </si>
  <si>
    <t>Елютина Дарья Николаевна</t>
  </si>
  <si>
    <t>Нечаева Евгения Евгеньевна</t>
  </si>
  <si>
    <t>Поляков Леонид Игоревич</t>
  </si>
  <si>
    <t>Тарасова Ирина Васильевна</t>
  </si>
  <si>
    <t>Якимов Евгений Александрович</t>
  </si>
  <si>
    <t>Абсаликова Лилия Ринатовна</t>
  </si>
  <si>
    <t>Алексеев Захар Даниилович</t>
  </si>
  <si>
    <t>Курылев Константин Евгеньевич</t>
  </si>
  <si>
    <t>Матчак Александра Александровна</t>
  </si>
  <si>
    <t>Никишина Юлия Петровна</t>
  </si>
  <si>
    <t>Опарин Виктор Владимирович</t>
  </si>
  <si>
    <t>Селезнева Мария Александровна</t>
  </si>
  <si>
    <t>Троян Марина Александровна</t>
  </si>
  <si>
    <t>Черушева Анна Сергеевна</t>
  </si>
  <si>
    <t>Шимко Дмитрий Алексеевич</t>
  </si>
  <si>
    <t>Гомозов Станислав Сергеевич</t>
  </si>
  <si>
    <t>Место</t>
  </si>
  <si>
    <t>Место на прошлой неделе</t>
  </si>
  <si>
    <t>51К</t>
  </si>
  <si>
    <t>52К</t>
  </si>
  <si>
    <t>53К</t>
  </si>
  <si>
    <t>54К</t>
  </si>
  <si>
    <t>Романова Юлия Викторовна</t>
  </si>
  <si>
    <t>Сидорова Анна Леонидовна</t>
  </si>
  <si>
    <t>Ситникова Юлия Вадимовна</t>
  </si>
  <si>
    <t>Пряжникова Анастасия Николаевна</t>
  </si>
  <si>
    <t>Рязанова Лидия Сергеевна</t>
  </si>
  <si>
    <t>Терешкина Татьяна Валерьевна</t>
  </si>
  <si>
    <t>Дроганов Ростислав Романович</t>
  </si>
  <si>
    <t>Мурог Александра Юрьевна</t>
  </si>
  <si>
    <t>Анисимов Эльдар Юсивович</t>
  </si>
  <si>
    <t>Баранова Тамара Дмитриевна</t>
  </si>
  <si>
    <t>Болгарчук Юлия Викторовна</t>
  </si>
  <si>
    <t>Воробьева Ольга Олеговна</t>
  </si>
  <si>
    <t>Дмитриева Анна Ивановна</t>
  </si>
  <si>
    <t>Дырявых Анастасия Николаевна</t>
  </si>
  <si>
    <t>Защитина Виктория Николаевна</t>
  </si>
  <si>
    <t>Кондратьев Олег Михайлович</t>
  </si>
  <si>
    <t>Королев Сергей Александрович</t>
  </si>
  <si>
    <t>Коротких Кристина Вячеславовна</t>
  </si>
  <si>
    <t>Кузнецов Андрей Константинович</t>
  </si>
  <si>
    <t>Кузнецова Маргарита Владимировна</t>
  </si>
  <si>
    <t>Куринова Олеся Сергеевна</t>
  </si>
  <si>
    <t>Логинова Ирина Владимировна</t>
  </si>
  <si>
    <t>Митяев Павел Владимирович</t>
  </si>
  <si>
    <t>Михайлик Евгений Андреевич</t>
  </si>
  <si>
    <t>Нагорняк Елена Васильевна</t>
  </si>
  <si>
    <t>Пальчик Артур Сергеевич</t>
  </si>
  <si>
    <t>Пахомова Екатерина Олеговна</t>
  </si>
  <si>
    <t>Полюшкина Ирина Владимировна</t>
  </si>
  <si>
    <t>Соколова Дарья Михайловна</t>
  </si>
  <si>
    <t>Спиридонова Евгения Сергеевна</t>
  </si>
  <si>
    <t>Устругов Дмитрий Сергеевич</t>
  </si>
  <si>
    <t>Фомин Иван Николаевич</t>
  </si>
  <si>
    <t>Щетинин Дмитрий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</si>
</sst>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9" fontId="0" fillId="0" borderId="0" xfId="0" applyNumberFormat="1"/>
    <xf numFmtId="0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0" fillId="2" borderId="0" xfId="0" applyFill="1"/>
    <xf numFmtId="0" fontId="0" fillId="0" borderId="1" xfId="0" applyBorder="1" applyAlignment="1">
      <alignment wrapText="1"/>
    </xf>
    <xf numFmtId="0" fontId="0" fillId="0" borderId="1" xfId="0" applyNumberFormat="1" applyBorder="1"/>
    <xf numFmtId="0" fontId="0" fillId="0" borderId="1" xfId="0" applyBorder="1"/>
    <xf numFmtId="9" fontId="0" fillId="0" borderId="1" xfId="0" applyNumberFormat="1" applyBorder="1"/>
    <xf numFmtId="0" fontId="0" fillId="2" borderId="1" xfId="0" applyFill="1" applyBorder="1" applyAlignment="1">
      <alignment horizontal="left" vertical="top"/>
    </xf>
    <xf numFmtId="0" fontId="0" fillId="2" borderId="1" xfId="0" applyFill="1" applyBorder="1"/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justify" vertical="top"/>
    </xf>
    <xf numFmtId="0" fontId="0" fillId="2" borderId="1" xfId="0" applyNumberFormat="1" applyFill="1" applyBorder="1"/>
    <xf numFmtId="9" fontId="0" fillId="2" borderId="1" xfId="0" applyNumberFormat="1" applyFill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2" fontId="4" fillId="0" borderId="1" xfId="0" applyNumberFormat="1" applyFont="1" applyBorder="1"/>
    <xf numFmtId="2" fontId="4" fillId="2" borderId="1" xfId="0" applyNumberFormat="1" applyFont="1" applyFill="1" applyBorder="1"/>
    <xf numFmtId="0" fontId="0" fillId="2" borderId="0" xfId="0" applyFont="1" applyFill="1" applyAlignment="1"/>
    <xf numFmtId="0" fontId="0" fillId="0" borderId="1" xfId="0" applyFont="1" applyBorder="1" applyAlignment="1">
      <alignment horizontal="left" vertical="top"/>
    </xf>
    <xf numFmtId="0" fontId="0" fillId="0" borderId="1" xfId="0" applyNumberFormat="1" applyFont="1" applyBorder="1" applyAlignment="1"/>
    <xf numFmtId="0" fontId="0" fillId="0" borderId="1" xfId="0" applyFont="1" applyBorder="1" applyAlignment="1"/>
    <xf numFmtId="9" fontId="0" fillId="0" borderId="1" xfId="0" applyNumberFormat="1" applyFont="1" applyBorder="1" applyAlignment="1"/>
    <xf numFmtId="0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9" fontId="0" fillId="2" borderId="1" xfId="0" applyNumberFormat="1" applyFont="1" applyFill="1" applyBorder="1" applyAlignment="1"/>
    <xf numFmtId="0" fontId="0" fillId="0" borderId="0" xfId="0" applyFont="1" applyBorder="1" applyAlignment="1"/>
    <xf numFmtId="0" fontId="0" fillId="2" borderId="0" xfId="0" applyFont="1" applyFill="1" applyBorder="1" applyAlignment="1"/>
    <xf numFmtId="164" fontId="3" fillId="0" borderId="1" xfId="0" applyNumberFormat="1" applyFont="1" applyBorder="1" applyAlignment="1"/>
    <xf numFmtId="0" fontId="3" fillId="0" borderId="1" xfId="0" applyFont="1" applyBorder="1" applyAlignment="1"/>
    <xf numFmtId="0" fontId="3" fillId="2" borderId="1" xfId="0" applyFont="1" applyFill="1" applyBorder="1" applyAlignment="1"/>
    <xf numFmtId="2" fontId="4" fillId="0" borderId="1" xfId="0" applyNumberFormat="1" applyFont="1" applyBorder="1" applyAlignment="1"/>
    <xf numFmtId="2" fontId="4" fillId="2" borderId="1" xfId="0" applyNumberFormat="1" applyFont="1" applyFill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9" fontId="0" fillId="0" borderId="1" xfId="0" applyNumberFormat="1" applyBorder="1" applyAlignment="1"/>
    <xf numFmtId="2" fontId="3" fillId="0" borderId="1" xfId="0" applyNumberFormat="1" applyFont="1" applyBorder="1" applyAlignment="1"/>
    <xf numFmtId="2" fontId="3" fillId="2" borderId="1" xfId="0" applyNumberFormat="1" applyFont="1" applyFill="1" applyBorder="1" applyAlignment="1"/>
    <xf numFmtId="0" fontId="0" fillId="2" borderId="1" xfId="0" applyFill="1" applyBorder="1" applyAlignment="1">
      <alignment horizontal="justify" vertical="top"/>
    </xf>
    <xf numFmtId="0" fontId="0" fillId="0" borderId="1" xfId="0" applyBorder="1" applyAlignment="1">
      <alignment wrapText="1"/>
    </xf>
    <xf numFmtId="0" fontId="0" fillId="0" borderId="1" xfId="0" applyFont="1" applyBorder="1" applyAlignment="1"/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/>
    <xf numFmtId="9" fontId="0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2" xfId="0" applyNumberFormat="1" applyFont="1" applyBorder="1" applyAlignment="1"/>
    <xf numFmtId="0" fontId="0" fillId="0" borderId="2" xfId="0" applyNumberFormat="1" applyFont="1" applyFill="1" applyBorder="1" applyAlignment="1"/>
    <xf numFmtId="0" fontId="5" fillId="0" borderId="1" xfId="0" applyFont="1" applyBorder="1" applyAlignment="1">
      <alignment horizontal="left" indent="1"/>
    </xf>
    <xf numFmtId="0" fontId="0" fillId="0" borderId="0" xfId="0" applyFill="1"/>
    <xf numFmtId="9" fontId="0" fillId="0" borderId="1" xfId="0" applyNumberFormat="1" applyFill="1" applyBorder="1" applyAlignment="1"/>
    <xf numFmtId="0" fontId="0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/>
    <xf numFmtId="0" fontId="0" fillId="0" borderId="1" xfId="0" applyBorder="1" applyAlignment="1">
      <alignment horizontal="justify" vertical="top"/>
    </xf>
    <xf numFmtId="0" fontId="0" fillId="0" borderId="1" xfId="0" applyFont="1" applyFill="1" applyBorder="1" applyAlignment="1">
      <alignment horizontal="justify" vertical="top"/>
    </xf>
    <xf numFmtId="0" fontId="0" fillId="0" borderId="1" xfId="0" applyFill="1" applyBorder="1" applyAlignment="1">
      <alignment horizontal="left" vertical="top"/>
    </xf>
    <xf numFmtId="9" fontId="0" fillId="2" borderId="0" xfId="0" applyNumberFormat="1" applyFill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Font="1" applyBorder="1" applyAlignment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A4" workbookViewId="0">
      <pane xSplit="1" topLeftCell="E1" activePane="topRight" state="frozen"/>
      <selection pane="topRight" activeCell="K11" sqref="K11"/>
    </sheetView>
  </sheetViews>
  <sheetFormatPr defaultRowHeight="15" x14ac:dyDescent="0.25"/>
  <cols>
    <col min="1" max="1" width="40.85546875" style="5" customWidth="1"/>
    <col min="2" max="2" width="11" customWidth="1"/>
    <col min="3" max="3" width="11.28515625" customWidth="1"/>
    <col min="4" max="4" width="15.140625" customWidth="1"/>
    <col min="5" max="5" width="17.85546875" customWidth="1"/>
    <col min="6" max="6" width="13.28515625" customWidth="1"/>
    <col min="7" max="7" width="17.5703125" customWidth="1"/>
    <col min="8" max="8" width="13.5703125" customWidth="1"/>
    <col min="9" max="9" width="17" customWidth="1"/>
    <col min="10" max="12" width="13.5703125" customWidth="1"/>
    <col min="13" max="13" width="13" customWidth="1"/>
    <col min="14" max="14" width="9.42578125" customWidth="1"/>
    <col min="16" max="17" width="9.140625" style="6"/>
    <col min="19" max="19" width="13.7109375" customWidth="1"/>
    <col min="20" max="20" width="14" customWidth="1"/>
  </cols>
  <sheetData>
    <row r="1" spans="1:22" ht="32.25" customHeight="1" x14ac:dyDescent="0.25">
      <c r="A1" s="64" t="s">
        <v>0</v>
      </c>
      <c r="B1" s="65" t="s">
        <v>55</v>
      </c>
      <c r="C1" s="65"/>
      <c r="D1" s="65"/>
      <c r="E1" s="65" t="s">
        <v>19</v>
      </c>
      <c r="F1" s="65"/>
      <c r="G1" s="65"/>
      <c r="H1" s="65"/>
      <c r="I1" s="65"/>
      <c r="J1" s="65"/>
      <c r="K1" s="65"/>
      <c r="L1" s="65"/>
      <c r="M1" s="65"/>
      <c r="N1" s="65" t="s">
        <v>59</v>
      </c>
      <c r="O1" s="65"/>
      <c r="P1" s="65"/>
      <c r="Q1" s="65"/>
      <c r="R1" s="65"/>
      <c r="S1" s="65"/>
      <c r="T1" s="66" t="s">
        <v>8</v>
      </c>
    </row>
    <row r="2" spans="1:22" x14ac:dyDescent="0.25">
      <c r="A2" s="64"/>
      <c r="B2" s="62" t="s">
        <v>56</v>
      </c>
      <c r="C2" s="62" t="s">
        <v>57</v>
      </c>
      <c r="D2" s="67" t="s">
        <v>1</v>
      </c>
      <c r="E2" s="62" t="s">
        <v>4</v>
      </c>
      <c r="F2" s="62"/>
      <c r="G2" s="62" t="s">
        <v>11</v>
      </c>
      <c r="H2" s="62"/>
      <c r="I2" s="68" t="s">
        <v>10</v>
      </c>
      <c r="J2" s="68"/>
      <c r="K2" s="68" t="s">
        <v>21</v>
      </c>
      <c r="L2" s="68"/>
      <c r="M2" s="67" t="s">
        <v>20</v>
      </c>
      <c r="N2" s="62" t="s">
        <v>60</v>
      </c>
      <c r="O2" s="62" t="s">
        <v>61</v>
      </c>
      <c r="P2" s="63" t="s">
        <v>62</v>
      </c>
      <c r="Q2" s="63" t="s">
        <v>63</v>
      </c>
      <c r="R2" s="62" t="s">
        <v>64</v>
      </c>
      <c r="S2" s="67" t="s">
        <v>2</v>
      </c>
      <c r="T2" s="66"/>
    </row>
    <row r="3" spans="1:22" ht="81" customHeight="1" x14ac:dyDescent="0.25">
      <c r="A3" s="64"/>
      <c r="B3" s="62"/>
      <c r="C3" s="62"/>
      <c r="D3" s="67"/>
      <c r="E3" s="38" t="s">
        <v>28</v>
      </c>
      <c r="F3" s="7" t="s">
        <v>24</v>
      </c>
      <c r="G3" s="7" t="s">
        <v>25</v>
      </c>
      <c r="H3" s="7" t="s">
        <v>12</v>
      </c>
      <c r="I3" s="7" t="s">
        <v>5</v>
      </c>
      <c r="J3" s="7" t="s">
        <v>6</v>
      </c>
      <c r="K3" s="7" t="s">
        <v>22</v>
      </c>
      <c r="L3" s="7" t="s">
        <v>23</v>
      </c>
      <c r="M3" s="67"/>
      <c r="N3" s="62"/>
      <c r="O3" s="62"/>
      <c r="P3" s="63"/>
      <c r="Q3" s="63"/>
      <c r="R3" s="62"/>
      <c r="S3" s="67"/>
      <c r="T3" s="66"/>
    </row>
    <row r="4" spans="1:22" ht="15" customHeight="1" x14ac:dyDescent="0.25">
      <c r="A4" s="58" t="s">
        <v>35</v>
      </c>
      <c r="B4" s="8">
        <v>5</v>
      </c>
      <c r="C4" s="8">
        <v>2</v>
      </c>
      <c r="D4" s="17">
        <f>B4/9*7+C4/5*8</f>
        <v>7.0888888888888895</v>
      </c>
      <c r="E4" s="9"/>
      <c r="F4" s="10"/>
      <c r="G4" s="8"/>
      <c r="H4" s="10"/>
      <c r="I4" s="8"/>
      <c r="J4" s="10"/>
      <c r="K4" s="8"/>
      <c r="L4" s="8"/>
      <c r="M4" s="19">
        <f>F4*5+H4*13+J4*7+E4+G4+I4+K4+L4</f>
        <v>0</v>
      </c>
      <c r="N4" s="10">
        <v>0.4</v>
      </c>
      <c r="O4" s="10">
        <v>0.2</v>
      </c>
      <c r="P4" s="16"/>
      <c r="Q4" s="16"/>
      <c r="R4" s="10">
        <v>0.2</v>
      </c>
      <c r="S4" s="19">
        <f>N4*7+O4*7+R4*21</f>
        <v>8.4</v>
      </c>
      <c r="T4" s="21">
        <f>S4+M4+D4</f>
        <v>15.488888888888891</v>
      </c>
    </row>
    <row r="5" spans="1:22" ht="15" customHeight="1" x14ac:dyDescent="0.25">
      <c r="A5" s="58" t="s">
        <v>36</v>
      </c>
      <c r="B5" s="8">
        <v>9</v>
      </c>
      <c r="C5" s="8">
        <v>5</v>
      </c>
      <c r="D5" s="17">
        <f t="shared" ref="D5:D14" si="0">B5/9*7+C5/5*8</f>
        <v>15</v>
      </c>
      <c r="E5" s="9">
        <v>5</v>
      </c>
      <c r="F5" s="10">
        <v>1</v>
      </c>
      <c r="G5" s="8">
        <v>7</v>
      </c>
      <c r="H5" s="10">
        <v>1</v>
      </c>
      <c r="I5" s="8">
        <v>3</v>
      </c>
      <c r="J5" s="10">
        <v>1</v>
      </c>
      <c r="K5" s="8">
        <v>4</v>
      </c>
      <c r="L5" s="8">
        <v>4</v>
      </c>
      <c r="M5" s="19">
        <f t="shared" ref="M5:M25" si="1">F5*5+H5*13+J5*7+E5+G5+I5+K5+L5</f>
        <v>48</v>
      </c>
      <c r="N5" s="10">
        <v>0.4</v>
      </c>
      <c r="O5" s="10">
        <v>0.25</v>
      </c>
      <c r="P5" s="16"/>
      <c r="Q5" s="16"/>
      <c r="R5" s="10">
        <v>0.5</v>
      </c>
      <c r="S5" s="19">
        <f t="shared" ref="S5:S28" si="2">N5*7+O5*7+R5*21</f>
        <v>15.05</v>
      </c>
      <c r="T5" s="21">
        <f t="shared" ref="T5:T25" si="3">S5+M5+D5</f>
        <v>78.05</v>
      </c>
    </row>
    <row r="6" spans="1:22" ht="15" customHeight="1" x14ac:dyDescent="0.25">
      <c r="A6" s="58" t="s">
        <v>37</v>
      </c>
      <c r="B6" s="8">
        <v>7</v>
      </c>
      <c r="C6" s="8">
        <v>3</v>
      </c>
      <c r="D6" s="17">
        <f t="shared" si="0"/>
        <v>10.244444444444444</v>
      </c>
      <c r="E6" s="9">
        <v>0</v>
      </c>
      <c r="F6" s="10">
        <v>1</v>
      </c>
      <c r="G6" s="8">
        <v>0</v>
      </c>
      <c r="H6" s="10">
        <v>1</v>
      </c>
      <c r="I6" s="8">
        <v>0</v>
      </c>
      <c r="J6" s="10">
        <v>1</v>
      </c>
      <c r="K6" s="8">
        <v>4</v>
      </c>
      <c r="L6" s="8">
        <v>3.5</v>
      </c>
      <c r="M6" s="19">
        <f t="shared" si="1"/>
        <v>32.5</v>
      </c>
      <c r="N6" s="10">
        <v>0.15</v>
      </c>
      <c r="O6" s="10">
        <v>0.35</v>
      </c>
      <c r="P6" s="16"/>
      <c r="Q6" s="16"/>
      <c r="R6" s="10">
        <v>0.25</v>
      </c>
      <c r="S6" s="19">
        <f t="shared" si="2"/>
        <v>8.75</v>
      </c>
      <c r="T6" s="21">
        <f t="shared" si="3"/>
        <v>51.49444444444444</v>
      </c>
    </row>
    <row r="7" spans="1:22" ht="15" customHeight="1" x14ac:dyDescent="0.25">
      <c r="A7" s="58" t="s">
        <v>38</v>
      </c>
      <c r="B7" s="8">
        <v>2</v>
      </c>
      <c r="C7" s="8"/>
      <c r="D7" s="17">
        <f t="shared" si="0"/>
        <v>1.5555555555555554</v>
      </c>
      <c r="E7" s="9"/>
      <c r="F7" s="10"/>
      <c r="G7" s="8"/>
      <c r="H7" s="10"/>
      <c r="I7" s="8"/>
      <c r="J7" s="10"/>
      <c r="K7" s="8"/>
      <c r="L7" s="8"/>
      <c r="M7" s="19">
        <f t="shared" si="1"/>
        <v>0</v>
      </c>
      <c r="N7" s="10"/>
      <c r="O7" s="10"/>
      <c r="P7" s="16"/>
      <c r="Q7" s="16"/>
      <c r="R7" s="10"/>
      <c r="S7" s="19">
        <f t="shared" si="2"/>
        <v>0</v>
      </c>
      <c r="T7" s="21">
        <f t="shared" si="3"/>
        <v>1.5555555555555554</v>
      </c>
    </row>
    <row r="8" spans="1:22" ht="15" customHeight="1" x14ac:dyDescent="0.25">
      <c r="A8" s="58" t="s">
        <v>39</v>
      </c>
      <c r="B8" s="8">
        <v>7</v>
      </c>
      <c r="C8" s="8">
        <v>5</v>
      </c>
      <c r="D8" s="17">
        <f t="shared" si="0"/>
        <v>13.444444444444445</v>
      </c>
      <c r="E8" s="9">
        <v>0</v>
      </c>
      <c r="F8" s="10">
        <v>1</v>
      </c>
      <c r="G8" s="8">
        <v>0</v>
      </c>
      <c r="H8" s="10">
        <v>1</v>
      </c>
      <c r="I8" s="8">
        <v>0</v>
      </c>
      <c r="J8" s="10">
        <v>1</v>
      </c>
      <c r="K8" s="8">
        <v>4</v>
      </c>
      <c r="L8" s="8">
        <v>3.5</v>
      </c>
      <c r="M8" s="19">
        <f t="shared" si="1"/>
        <v>32.5</v>
      </c>
      <c r="N8" s="10">
        <v>0.25</v>
      </c>
      <c r="O8" s="10">
        <v>0.3</v>
      </c>
      <c r="P8" s="16"/>
      <c r="Q8" s="16"/>
      <c r="R8" s="10">
        <v>0.15</v>
      </c>
      <c r="S8" s="19">
        <f t="shared" si="2"/>
        <v>7</v>
      </c>
      <c r="T8" s="21">
        <f t="shared" si="3"/>
        <v>52.944444444444443</v>
      </c>
    </row>
    <row r="9" spans="1:22" ht="15" customHeight="1" x14ac:dyDescent="0.25">
      <c r="A9" s="58" t="s">
        <v>53</v>
      </c>
      <c r="B9" s="8">
        <v>9</v>
      </c>
      <c r="C9" s="8">
        <v>5</v>
      </c>
      <c r="D9" s="17">
        <f t="shared" si="0"/>
        <v>15</v>
      </c>
      <c r="E9" s="9">
        <v>5</v>
      </c>
      <c r="F9" s="10">
        <v>1</v>
      </c>
      <c r="G9" s="8">
        <v>7</v>
      </c>
      <c r="H9" s="10">
        <v>1</v>
      </c>
      <c r="I9" s="8">
        <v>0</v>
      </c>
      <c r="J9" s="10">
        <v>1</v>
      </c>
      <c r="K9" s="8">
        <v>4.25</v>
      </c>
      <c r="L9" s="8">
        <v>4</v>
      </c>
      <c r="M9" s="19">
        <f t="shared" si="1"/>
        <v>45.25</v>
      </c>
      <c r="N9" s="10">
        <v>0.35</v>
      </c>
      <c r="O9" s="10">
        <v>0.35</v>
      </c>
      <c r="P9" s="16"/>
      <c r="Q9" s="16"/>
      <c r="R9" s="10">
        <v>0.3</v>
      </c>
      <c r="S9" s="19">
        <f t="shared" si="2"/>
        <v>11.2</v>
      </c>
      <c r="T9" s="21">
        <f t="shared" si="3"/>
        <v>71.45</v>
      </c>
    </row>
    <row r="10" spans="1:22" ht="15" customHeight="1" x14ac:dyDescent="0.25">
      <c r="A10" s="58" t="s">
        <v>34</v>
      </c>
      <c r="B10" s="8">
        <v>4</v>
      </c>
      <c r="C10" s="8">
        <v>2</v>
      </c>
      <c r="D10" s="17">
        <f t="shared" si="0"/>
        <v>6.3111111111111109</v>
      </c>
      <c r="E10" s="9"/>
      <c r="F10" s="10"/>
      <c r="G10" s="8"/>
      <c r="H10" s="10"/>
      <c r="I10" s="8"/>
      <c r="J10" s="10"/>
      <c r="K10" s="8"/>
      <c r="L10" s="8"/>
      <c r="M10" s="19">
        <f t="shared" si="1"/>
        <v>0</v>
      </c>
      <c r="N10" s="10">
        <v>0.2</v>
      </c>
      <c r="O10" s="10"/>
      <c r="P10" s="16"/>
      <c r="Q10" s="16"/>
      <c r="R10" s="10"/>
      <c r="S10" s="19">
        <f t="shared" si="2"/>
        <v>1.4000000000000001</v>
      </c>
      <c r="T10" s="21">
        <f t="shared" si="3"/>
        <v>7.7111111111111112</v>
      </c>
    </row>
    <row r="11" spans="1:22" ht="15" customHeight="1" x14ac:dyDescent="0.25">
      <c r="A11" s="58" t="s">
        <v>54</v>
      </c>
      <c r="B11" s="8">
        <v>9</v>
      </c>
      <c r="C11" s="8">
        <v>4</v>
      </c>
      <c r="D11" s="17">
        <f t="shared" si="0"/>
        <v>13.4</v>
      </c>
      <c r="E11" s="9">
        <v>0</v>
      </c>
      <c r="F11" s="10">
        <v>1</v>
      </c>
      <c r="G11" s="8">
        <v>0</v>
      </c>
      <c r="H11" s="10">
        <v>1</v>
      </c>
      <c r="I11" s="8">
        <v>0</v>
      </c>
      <c r="J11" s="10">
        <v>1</v>
      </c>
      <c r="K11" s="8"/>
      <c r="L11" s="8"/>
      <c r="M11" s="19">
        <f t="shared" si="1"/>
        <v>25</v>
      </c>
      <c r="N11" s="10">
        <v>0.35</v>
      </c>
      <c r="O11" s="10">
        <v>0.45</v>
      </c>
      <c r="P11" s="16"/>
      <c r="Q11" s="16"/>
      <c r="R11" s="10">
        <v>0.35</v>
      </c>
      <c r="S11" s="19">
        <f t="shared" si="2"/>
        <v>12.95</v>
      </c>
      <c r="T11" s="21">
        <f t="shared" si="3"/>
        <v>51.35</v>
      </c>
    </row>
    <row r="12" spans="1:22" ht="15" customHeight="1" x14ac:dyDescent="0.25">
      <c r="A12" s="58" t="s">
        <v>130</v>
      </c>
      <c r="B12" s="8">
        <v>4</v>
      </c>
      <c r="C12" s="8"/>
      <c r="D12" s="17">
        <f t="shared" si="0"/>
        <v>3.1111111111111107</v>
      </c>
      <c r="E12" s="9"/>
      <c r="F12" s="10"/>
      <c r="G12" s="8"/>
      <c r="H12" s="10"/>
      <c r="I12" s="8"/>
      <c r="J12" s="10"/>
      <c r="K12" s="8"/>
      <c r="L12" s="8"/>
      <c r="M12" s="19">
        <f t="shared" si="1"/>
        <v>0</v>
      </c>
      <c r="N12" s="10">
        <v>0.4</v>
      </c>
      <c r="O12" s="10"/>
      <c r="P12" s="16"/>
      <c r="Q12" s="16"/>
      <c r="R12" s="10"/>
      <c r="S12" s="19">
        <f t="shared" si="2"/>
        <v>2.8000000000000003</v>
      </c>
      <c r="T12" s="21">
        <f t="shared" si="3"/>
        <v>5.9111111111111114</v>
      </c>
    </row>
    <row r="13" spans="1:22" ht="15" customHeight="1" x14ac:dyDescent="0.25">
      <c r="A13" s="58" t="s">
        <v>131</v>
      </c>
      <c r="B13" s="8">
        <v>7</v>
      </c>
      <c r="C13" s="8">
        <v>4</v>
      </c>
      <c r="D13" s="17">
        <f t="shared" si="0"/>
        <v>11.844444444444445</v>
      </c>
      <c r="E13" s="9">
        <v>0</v>
      </c>
      <c r="F13" s="10">
        <v>1</v>
      </c>
      <c r="G13" s="8">
        <v>0</v>
      </c>
      <c r="H13" s="10">
        <v>1</v>
      </c>
      <c r="I13" s="8">
        <v>0</v>
      </c>
      <c r="J13" s="10">
        <v>1</v>
      </c>
      <c r="K13" s="8">
        <v>5</v>
      </c>
      <c r="L13" s="8">
        <v>5</v>
      </c>
      <c r="M13" s="19">
        <f t="shared" si="1"/>
        <v>35</v>
      </c>
      <c r="N13" s="10">
        <v>0.2</v>
      </c>
      <c r="O13" s="10">
        <v>0.3</v>
      </c>
      <c r="P13" s="16"/>
      <c r="Q13" s="16"/>
      <c r="R13" s="10">
        <v>0.3</v>
      </c>
      <c r="S13" s="19">
        <f t="shared" si="2"/>
        <v>9.8000000000000007</v>
      </c>
      <c r="T13" s="21">
        <f t="shared" si="3"/>
        <v>56.644444444444446</v>
      </c>
    </row>
    <row r="14" spans="1:22" ht="15" customHeight="1" x14ac:dyDescent="0.25">
      <c r="A14" s="58" t="s">
        <v>132</v>
      </c>
      <c r="B14" s="8">
        <v>9</v>
      </c>
      <c r="C14" s="8">
        <v>5</v>
      </c>
      <c r="D14" s="17">
        <f t="shared" si="0"/>
        <v>15</v>
      </c>
      <c r="E14" s="9">
        <v>5</v>
      </c>
      <c r="F14" s="10">
        <v>1</v>
      </c>
      <c r="G14" s="8">
        <v>7</v>
      </c>
      <c r="H14" s="10">
        <v>1</v>
      </c>
      <c r="I14" s="8">
        <v>3</v>
      </c>
      <c r="J14" s="10">
        <v>1</v>
      </c>
      <c r="K14" s="8">
        <v>4.75</v>
      </c>
      <c r="L14" s="8">
        <v>4.25</v>
      </c>
      <c r="M14" s="19">
        <f t="shared" si="1"/>
        <v>49</v>
      </c>
      <c r="N14" s="10">
        <v>0.55000000000000004</v>
      </c>
      <c r="O14" s="10">
        <v>0.7</v>
      </c>
      <c r="P14" s="16"/>
      <c r="Q14" s="16"/>
      <c r="R14" s="10">
        <v>0.6</v>
      </c>
      <c r="S14" s="19">
        <f t="shared" si="2"/>
        <v>21.35</v>
      </c>
      <c r="T14" s="21">
        <f t="shared" si="3"/>
        <v>85.35</v>
      </c>
      <c r="V14" s="3"/>
    </row>
    <row r="15" spans="1:22" s="6" customFormat="1" ht="15" customHeight="1" x14ac:dyDescent="0.25">
      <c r="A15" s="43" t="s">
        <v>58</v>
      </c>
      <c r="B15" s="15">
        <v>1</v>
      </c>
      <c r="C15" s="15">
        <v>3</v>
      </c>
      <c r="D15" s="18">
        <f>B15/9*7+C15/6*8</f>
        <v>4.7777777777777777</v>
      </c>
      <c r="E15" s="12"/>
      <c r="F15" s="16"/>
      <c r="G15" s="15"/>
      <c r="H15" s="16"/>
      <c r="I15" s="15"/>
      <c r="J15" s="16"/>
      <c r="K15" s="15"/>
      <c r="L15" s="15"/>
      <c r="M15" s="20">
        <f t="shared" si="1"/>
        <v>0</v>
      </c>
      <c r="N15" s="16">
        <v>0.3</v>
      </c>
      <c r="O15" s="16">
        <f>3/20</f>
        <v>0.15</v>
      </c>
      <c r="P15" s="16"/>
      <c r="Q15" s="16"/>
      <c r="R15" s="16">
        <v>0.3</v>
      </c>
      <c r="S15" s="20">
        <f t="shared" si="2"/>
        <v>9.4499999999999993</v>
      </c>
      <c r="T15" s="22">
        <f t="shared" si="3"/>
        <v>14.227777777777778</v>
      </c>
    </row>
    <row r="16" spans="1:22" s="6" customFormat="1" ht="15" customHeight="1" x14ac:dyDescent="0.25">
      <c r="A16" s="43" t="s">
        <v>40</v>
      </c>
      <c r="B16" s="15">
        <v>4</v>
      </c>
      <c r="C16" s="15">
        <v>4</v>
      </c>
      <c r="D16" s="18">
        <f t="shared" ref="D16:D28" si="4">B16/9*7+C16/6*8</f>
        <v>8.4444444444444429</v>
      </c>
      <c r="E16" s="12">
        <v>0</v>
      </c>
      <c r="F16" s="16">
        <v>1</v>
      </c>
      <c r="G16" s="15"/>
      <c r="H16" s="16"/>
      <c r="I16" s="15"/>
      <c r="J16" s="16"/>
      <c r="K16" s="15"/>
      <c r="L16" s="15"/>
      <c r="M16" s="20">
        <f t="shared" si="1"/>
        <v>5</v>
      </c>
      <c r="N16" s="16">
        <v>0.6</v>
      </c>
      <c r="O16" s="16">
        <v>0.4</v>
      </c>
      <c r="P16" s="16"/>
      <c r="Q16" s="16"/>
      <c r="R16" s="16">
        <v>0.15</v>
      </c>
      <c r="S16" s="20">
        <f t="shared" si="2"/>
        <v>10.15</v>
      </c>
      <c r="T16" s="22">
        <f t="shared" si="3"/>
        <v>23.594444444444441</v>
      </c>
    </row>
    <row r="17" spans="1:20" s="6" customFormat="1" ht="15" customHeight="1" x14ac:dyDescent="0.25">
      <c r="A17" s="43" t="s">
        <v>41</v>
      </c>
      <c r="B17" s="15">
        <v>9</v>
      </c>
      <c r="C17" s="15">
        <v>6</v>
      </c>
      <c r="D17" s="18">
        <f t="shared" si="4"/>
        <v>15</v>
      </c>
      <c r="E17" s="12">
        <v>0</v>
      </c>
      <c r="F17" s="16">
        <v>1</v>
      </c>
      <c r="G17" s="15">
        <v>0</v>
      </c>
      <c r="H17" s="16">
        <v>1</v>
      </c>
      <c r="I17" s="15">
        <v>0</v>
      </c>
      <c r="J17" s="16">
        <v>1</v>
      </c>
      <c r="K17" s="15">
        <v>3.75</v>
      </c>
      <c r="L17" s="15">
        <v>3.5</v>
      </c>
      <c r="M17" s="20">
        <f t="shared" si="1"/>
        <v>32.25</v>
      </c>
      <c r="N17" s="16">
        <v>0.2</v>
      </c>
      <c r="O17" s="16">
        <v>0.25</v>
      </c>
      <c r="P17" s="16"/>
      <c r="Q17" s="16"/>
      <c r="R17" s="16">
        <v>0.3</v>
      </c>
      <c r="S17" s="20">
        <f t="shared" si="2"/>
        <v>9.4499999999999993</v>
      </c>
      <c r="T17" s="22">
        <f t="shared" si="3"/>
        <v>56.7</v>
      </c>
    </row>
    <row r="18" spans="1:20" s="6" customFormat="1" ht="15" customHeight="1" x14ac:dyDescent="0.25">
      <c r="A18" s="43" t="s">
        <v>51</v>
      </c>
      <c r="B18" s="15">
        <v>1</v>
      </c>
      <c r="C18" s="15">
        <v>4</v>
      </c>
      <c r="D18" s="18">
        <f t="shared" si="4"/>
        <v>6.1111111111111107</v>
      </c>
      <c r="E18" s="12"/>
      <c r="F18" s="16"/>
      <c r="G18" s="15"/>
      <c r="H18" s="16"/>
      <c r="I18" s="15"/>
      <c r="J18" s="16"/>
      <c r="K18" s="15"/>
      <c r="L18" s="15"/>
      <c r="M18" s="20">
        <f t="shared" si="1"/>
        <v>0</v>
      </c>
      <c r="N18" s="16">
        <v>0.25</v>
      </c>
      <c r="O18" s="16">
        <v>0.5</v>
      </c>
      <c r="P18" s="16"/>
      <c r="Q18" s="16"/>
      <c r="R18" s="16">
        <v>0.2</v>
      </c>
      <c r="S18" s="20">
        <f t="shared" si="2"/>
        <v>9.4499999999999993</v>
      </c>
      <c r="T18" s="22">
        <f t="shared" si="3"/>
        <v>15.56111111111111</v>
      </c>
    </row>
    <row r="19" spans="1:20" s="6" customFormat="1" ht="15" customHeight="1" x14ac:dyDescent="0.25">
      <c r="A19" s="43" t="s">
        <v>52</v>
      </c>
      <c r="B19" s="15">
        <v>2</v>
      </c>
      <c r="C19" s="15">
        <v>4</v>
      </c>
      <c r="D19" s="18">
        <f t="shared" si="4"/>
        <v>6.8888888888888884</v>
      </c>
      <c r="E19" s="12"/>
      <c r="F19" s="16"/>
      <c r="G19" s="15"/>
      <c r="H19" s="16"/>
      <c r="I19" s="15"/>
      <c r="J19" s="16"/>
      <c r="K19" s="15"/>
      <c r="L19" s="15"/>
      <c r="M19" s="20">
        <f t="shared" si="1"/>
        <v>0</v>
      </c>
      <c r="N19" s="16">
        <v>0.45</v>
      </c>
      <c r="O19" s="16">
        <f>3/20</f>
        <v>0.15</v>
      </c>
      <c r="P19" s="16"/>
      <c r="Q19" s="16"/>
      <c r="R19" s="16">
        <v>0.35</v>
      </c>
      <c r="S19" s="20">
        <f t="shared" si="2"/>
        <v>11.55</v>
      </c>
      <c r="T19" s="22">
        <f t="shared" si="3"/>
        <v>18.43888888888889</v>
      </c>
    </row>
    <row r="20" spans="1:20" s="6" customFormat="1" ht="15" customHeight="1" x14ac:dyDescent="0.25">
      <c r="A20" s="43" t="s">
        <v>42</v>
      </c>
      <c r="B20" s="15">
        <v>8</v>
      </c>
      <c r="C20" s="15">
        <v>6</v>
      </c>
      <c r="D20" s="18">
        <f t="shared" si="4"/>
        <v>14.222222222222221</v>
      </c>
      <c r="E20" s="12"/>
      <c r="F20" s="16"/>
      <c r="G20" s="15"/>
      <c r="H20" s="16"/>
      <c r="I20" s="15"/>
      <c r="J20" s="16"/>
      <c r="K20" s="15"/>
      <c r="L20" s="15"/>
      <c r="M20" s="20">
        <f t="shared" si="1"/>
        <v>0</v>
      </c>
      <c r="N20" s="16">
        <v>0.45</v>
      </c>
      <c r="O20" s="16">
        <v>0.3</v>
      </c>
      <c r="P20" s="16"/>
      <c r="Q20" s="16"/>
      <c r="R20" s="16">
        <v>0.45</v>
      </c>
      <c r="S20" s="20">
        <f t="shared" si="2"/>
        <v>14.700000000000001</v>
      </c>
      <c r="T20" s="22">
        <f t="shared" si="3"/>
        <v>28.922222222222224</v>
      </c>
    </row>
    <row r="21" spans="1:20" s="6" customFormat="1" ht="15" customHeight="1" x14ac:dyDescent="0.25">
      <c r="A21" s="43" t="s">
        <v>43</v>
      </c>
      <c r="B21" s="15">
        <v>8</v>
      </c>
      <c r="C21" s="15">
        <v>6</v>
      </c>
      <c r="D21" s="18">
        <f t="shared" si="4"/>
        <v>14.222222222222221</v>
      </c>
      <c r="E21" s="12">
        <v>5</v>
      </c>
      <c r="F21" s="16">
        <v>1</v>
      </c>
      <c r="G21" s="15">
        <v>7</v>
      </c>
      <c r="H21" s="16">
        <v>1</v>
      </c>
      <c r="I21" s="15">
        <v>3</v>
      </c>
      <c r="J21" s="16">
        <v>1</v>
      </c>
      <c r="K21" s="15">
        <v>4.25</v>
      </c>
      <c r="L21" s="15">
        <v>4</v>
      </c>
      <c r="M21" s="20">
        <f t="shared" si="1"/>
        <v>48.25</v>
      </c>
      <c r="N21" s="16">
        <v>0.55000000000000004</v>
      </c>
      <c r="O21" s="16">
        <v>0.65</v>
      </c>
      <c r="P21" s="16"/>
      <c r="Q21" s="16"/>
      <c r="R21" s="16">
        <v>0.4</v>
      </c>
      <c r="S21" s="20">
        <f t="shared" si="2"/>
        <v>16.8</v>
      </c>
      <c r="T21" s="22">
        <f t="shared" si="3"/>
        <v>79.272222222222211</v>
      </c>
    </row>
    <row r="22" spans="1:20" s="6" customFormat="1" ht="15" customHeight="1" x14ac:dyDescent="0.25">
      <c r="A22" s="43" t="s">
        <v>44</v>
      </c>
      <c r="B22" s="15">
        <v>4</v>
      </c>
      <c r="C22" s="15">
        <v>4</v>
      </c>
      <c r="D22" s="18">
        <f t="shared" si="4"/>
        <v>8.4444444444444429</v>
      </c>
      <c r="E22" s="12"/>
      <c r="F22" s="16"/>
      <c r="G22" s="15"/>
      <c r="H22" s="16"/>
      <c r="I22" s="15"/>
      <c r="J22" s="16"/>
      <c r="K22" s="15"/>
      <c r="L22" s="15"/>
      <c r="M22" s="20">
        <f t="shared" si="1"/>
        <v>0</v>
      </c>
      <c r="N22" s="16">
        <v>0.2</v>
      </c>
      <c r="O22" s="16">
        <f>4/20</f>
        <v>0.2</v>
      </c>
      <c r="P22" s="16"/>
      <c r="Q22" s="16"/>
      <c r="R22" s="16">
        <v>0.15</v>
      </c>
      <c r="S22" s="20">
        <f t="shared" si="2"/>
        <v>5.95</v>
      </c>
      <c r="T22" s="22">
        <f t="shared" si="3"/>
        <v>14.394444444444442</v>
      </c>
    </row>
    <row r="23" spans="1:20" s="6" customFormat="1" ht="15" customHeight="1" x14ac:dyDescent="0.25">
      <c r="A23" s="43" t="s">
        <v>46</v>
      </c>
      <c r="B23" s="15">
        <v>4</v>
      </c>
      <c r="C23" s="15">
        <v>4</v>
      </c>
      <c r="D23" s="18">
        <f t="shared" si="4"/>
        <v>8.4444444444444429</v>
      </c>
      <c r="E23" s="12">
        <v>5</v>
      </c>
      <c r="F23" s="16">
        <v>1</v>
      </c>
      <c r="G23" s="15">
        <v>7</v>
      </c>
      <c r="H23" s="16">
        <v>1</v>
      </c>
      <c r="I23" s="15">
        <v>3</v>
      </c>
      <c r="J23" s="16">
        <v>1</v>
      </c>
      <c r="K23" s="15">
        <v>4.5</v>
      </c>
      <c r="L23" s="15">
        <v>4.5</v>
      </c>
      <c r="M23" s="20">
        <f t="shared" si="1"/>
        <v>49</v>
      </c>
      <c r="N23" s="16">
        <v>0.45</v>
      </c>
      <c r="O23" s="16"/>
      <c r="P23" s="16"/>
      <c r="Q23" s="16"/>
      <c r="R23" s="16">
        <v>0.4</v>
      </c>
      <c r="S23" s="20">
        <f t="shared" si="2"/>
        <v>11.55</v>
      </c>
      <c r="T23" s="22">
        <f t="shared" si="3"/>
        <v>68.99444444444444</v>
      </c>
    </row>
    <row r="24" spans="1:20" s="6" customFormat="1" ht="15" customHeight="1" x14ac:dyDescent="0.25">
      <c r="A24" s="43" t="s">
        <v>45</v>
      </c>
      <c r="B24" s="15">
        <v>1</v>
      </c>
      <c r="C24" s="15">
        <v>5</v>
      </c>
      <c r="D24" s="18">
        <f t="shared" si="4"/>
        <v>7.4444444444444446</v>
      </c>
      <c r="E24" s="12"/>
      <c r="F24" s="16"/>
      <c r="G24" s="15"/>
      <c r="H24" s="16"/>
      <c r="I24" s="15"/>
      <c r="J24" s="16"/>
      <c r="K24" s="15"/>
      <c r="L24" s="15"/>
      <c r="M24" s="20">
        <f t="shared" si="1"/>
        <v>0</v>
      </c>
      <c r="N24" s="16"/>
      <c r="O24" s="16">
        <v>0.35</v>
      </c>
      <c r="P24" s="16"/>
      <c r="Q24" s="16"/>
      <c r="R24" s="16"/>
      <c r="S24" s="20">
        <f t="shared" si="2"/>
        <v>2.4499999999999997</v>
      </c>
      <c r="T24" s="22">
        <f t="shared" si="3"/>
        <v>9.8944444444444439</v>
      </c>
    </row>
    <row r="25" spans="1:20" s="6" customFormat="1" ht="15" customHeight="1" x14ac:dyDescent="0.25">
      <c r="A25" s="43" t="s">
        <v>47</v>
      </c>
      <c r="B25" s="15">
        <v>5</v>
      </c>
      <c r="C25" s="15">
        <v>5</v>
      </c>
      <c r="D25" s="18">
        <f t="shared" si="4"/>
        <v>10.555555555555557</v>
      </c>
      <c r="E25" s="12">
        <v>5</v>
      </c>
      <c r="F25" s="16">
        <v>1</v>
      </c>
      <c r="G25" s="15">
        <v>7</v>
      </c>
      <c r="H25" s="16">
        <v>1</v>
      </c>
      <c r="I25" s="15">
        <v>3</v>
      </c>
      <c r="J25" s="16">
        <v>1</v>
      </c>
      <c r="K25" s="15">
        <v>5</v>
      </c>
      <c r="L25" s="15">
        <v>4.5</v>
      </c>
      <c r="M25" s="20">
        <f t="shared" si="1"/>
        <v>49.5</v>
      </c>
      <c r="N25" s="16">
        <v>0.5</v>
      </c>
      <c r="O25" s="16">
        <v>0.3</v>
      </c>
      <c r="P25" s="16"/>
      <c r="Q25" s="16"/>
      <c r="R25" s="16">
        <v>0.55000000000000004</v>
      </c>
      <c r="S25" s="20">
        <f t="shared" si="2"/>
        <v>17.149999999999999</v>
      </c>
      <c r="T25" s="22">
        <f t="shared" si="3"/>
        <v>77.205555555555563</v>
      </c>
    </row>
    <row r="26" spans="1:20" s="6" customFormat="1" x14ac:dyDescent="0.25">
      <c r="A26" s="43" t="s">
        <v>48</v>
      </c>
      <c r="B26" s="15">
        <v>9</v>
      </c>
      <c r="C26" s="15">
        <v>6</v>
      </c>
      <c r="D26" s="18">
        <f t="shared" si="4"/>
        <v>15</v>
      </c>
      <c r="E26" s="12"/>
      <c r="F26" s="16"/>
      <c r="G26" s="15"/>
      <c r="H26" s="16"/>
      <c r="I26" s="15"/>
      <c r="J26" s="16"/>
      <c r="K26" s="15"/>
      <c r="L26" s="15"/>
      <c r="M26" s="20">
        <f t="shared" ref="M26:M28" si="5">F26*5+H26*13+J26*7+E26+G26+I26+K26+L26</f>
        <v>0</v>
      </c>
      <c r="N26" s="16">
        <v>0.5</v>
      </c>
      <c r="O26" s="16">
        <v>0.35</v>
      </c>
      <c r="P26" s="16"/>
      <c r="Q26" s="16"/>
      <c r="R26" s="16">
        <v>0.4</v>
      </c>
      <c r="S26" s="20">
        <f t="shared" si="2"/>
        <v>14.35</v>
      </c>
      <c r="T26" s="22">
        <f t="shared" ref="T26:T28" si="6">S26+M26+D26</f>
        <v>29.35</v>
      </c>
    </row>
    <row r="27" spans="1:20" s="6" customFormat="1" x14ac:dyDescent="0.25">
      <c r="A27" s="43" t="s">
        <v>49</v>
      </c>
      <c r="B27" s="15">
        <v>8</v>
      </c>
      <c r="C27" s="15">
        <v>5</v>
      </c>
      <c r="D27" s="18">
        <f t="shared" si="4"/>
        <v>12.888888888888889</v>
      </c>
      <c r="E27" s="12">
        <v>5</v>
      </c>
      <c r="F27" s="16">
        <v>1</v>
      </c>
      <c r="G27" s="15">
        <v>7</v>
      </c>
      <c r="H27" s="16">
        <v>1</v>
      </c>
      <c r="I27" s="15">
        <v>3</v>
      </c>
      <c r="J27" s="16">
        <v>1</v>
      </c>
      <c r="K27" s="15">
        <v>5</v>
      </c>
      <c r="L27" s="15">
        <v>5</v>
      </c>
      <c r="M27" s="20">
        <f t="shared" si="5"/>
        <v>50</v>
      </c>
      <c r="N27" s="16">
        <v>0.5</v>
      </c>
      <c r="O27" s="16">
        <v>0.2</v>
      </c>
      <c r="P27" s="16"/>
      <c r="Q27" s="16"/>
      <c r="R27" s="16">
        <v>0.1</v>
      </c>
      <c r="S27" s="20">
        <f t="shared" si="2"/>
        <v>7</v>
      </c>
      <c r="T27" s="22">
        <f t="shared" si="6"/>
        <v>69.888888888888886</v>
      </c>
    </row>
    <row r="28" spans="1:20" s="6" customFormat="1" x14ac:dyDescent="0.25">
      <c r="A28" s="43" t="s">
        <v>50</v>
      </c>
      <c r="B28" s="15">
        <v>8</v>
      </c>
      <c r="C28" s="15">
        <v>4</v>
      </c>
      <c r="D28" s="18">
        <f t="shared" si="4"/>
        <v>11.555555555555554</v>
      </c>
      <c r="E28" s="12"/>
      <c r="F28" s="16"/>
      <c r="G28" s="15"/>
      <c r="H28" s="16"/>
      <c r="I28" s="15"/>
      <c r="J28" s="16"/>
      <c r="K28" s="15"/>
      <c r="L28" s="15"/>
      <c r="M28" s="20">
        <f t="shared" si="5"/>
        <v>0</v>
      </c>
      <c r="N28" s="16">
        <v>0.4</v>
      </c>
      <c r="O28" s="16">
        <v>0.25</v>
      </c>
      <c r="P28" s="16"/>
      <c r="Q28" s="16"/>
      <c r="R28" s="16">
        <v>0.35</v>
      </c>
      <c r="S28" s="20">
        <f t="shared" si="2"/>
        <v>11.9</v>
      </c>
      <c r="T28" s="22">
        <f t="shared" si="6"/>
        <v>23.455555555555556</v>
      </c>
    </row>
    <row r="29" spans="1:20" x14ac:dyDescent="0.25">
      <c r="N29" s="1">
        <f>AVERAGE(N4:N28)</f>
        <v>0.37391304347826088</v>
      </c>
    </row>
  </sheetData>
  <mergeCells count="19">
    <mergeCell ref="T1:T3"/>
    <mergeCell ref="B2:B3"/>
    <mergeCell ref="C2:C3"/>
    <mergeCell ref="D2:D3"/>
    <mergeCell ref="E2:F2"/>
    <mergeCell ref="G2:H2"/>
    <mergeCell ref="S2:S3"/>
    <mergeCell ref="R2:R3"/>
    <mergeCell ref="K2:L2"/>
    <mergeCell ref="I2:J2"/>
    <mergeCell ref="M2:M3"/>
    <mergeCell ref="N2:N3"/>
    <mergeCell ref="O2:O3"/>
    <mergeCell ref="P2:P3"/>
    <mergeCell ref="Q2:Q3"/>
    <mergeCell ref="A1:A3"/>
    <mergeCell ref="B1:D1"/>
    <mergeCell ref="E1:M1"/>
    <mergeCell ref="N1:S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pane xSplit="1" topLeftCell="J1" activePane="topRight" state="frozen"/>
      <selection pane="topRight" activeCell="M20" sqref="M20"/>
    </sheetView>
  </sheetViews>
  <sheetFormatPr defaultRowHeight="15" x14ac:dyDescent="0.25"/>
  <cols>
    <col min="1" max="1" width="33.85546875" customWidth="1"/>
    <col min="2" max="2" width="11" customWidth="1"/>
    <col min="3" max="3" width="11.28515625" customWidth="1"/>
    <col min="4" max="4" width="15.140625" customWidth="1"/>
    <col min="5" max="5" width="17.85546875" customWidth="1"/>
    <col min="6" max="6" width="13.28515625" customWidth="1"/>
    <col min="7" max="7" width="17.5703125" customWidth="1"/>
    <col min="8" max="8" width="13.5703125" customWidth="1"/>
    <col min="9" max="9" width="17" customWidth="1"/>
    <col min="10" max="12" width="13.5703125" customWidth="1"/>
    <col min="13" max="13" width="13" customWidth="1"/>
    <col min="14" max="14" width="9.42578125" customWidth="1"/>
    <col min="16" max="17" width="9.140625" style="6"/>
    <col min="19" max="19" width="13.7109375" customWidth="1"/>
    <col min="20" max="20" width="13.42578125" customWidth="1"/>
  </cols>
  <sheetData>
    <row r="1" spans="1:20" ht="32.25" customHeight="1" x14ac:dyDescent="0.25">
      <c r="A1" s="62" t="s">
        <v>0</v>
      </c>
      <c r="B1" s="65" t="s">
        <v>55</v>
      </c>
      <c r="C1" s="65"/>
      <c r="D1" s="65"/>
      <c r="E1" s="65" t="s">
        <v>19</v>
      </c>
      <c r="F1" s="65"/>
      <c r="G1" s="65"/>
      <c r="H1" s="65"/>
      <c r="I1" s="65"/>
      <c r="J1" s="65"/>
      <c r="K1" s="65"/>
      <c r="L1" s="65"/>
      <c r="M1" s="65"/>
      <c r="N1" s="65" t="s">
        <v>59</v>
      </c>
      <c r="O1" s="65"/>
      <c r="P1" s="65"/>
      <c r="Q1" s="65"/>
      <c r="R1" s="65"/>
      <c r="S1" s="65"/>
      <c r="T1" s="66" t="s">
        <v>8</v>
      </c>
    </row>
    <row r="2" spans="1:20" x14ac:dyDescent="0.25">
      <c r="A2" s="62"/>
      <c r="B2" s="62" t="s">
        <v>56</v>
      </c>
      <c r="C2" s="62" t="s">
        <v>57</v>
      </c>
      <c r="D2" s="67" t="s">
        <v>1</v>
      </c>
      <c r="E2" s="62" t="s">
        <v>4</v>
      </c>
      <c r="F2" s="62"/>
      <c r="G2" s="62" t="s">
        <v>11</v>
      </c>
      <c r="H2" s="62"/>
      <c r="I2" s="68" t="s">
        <v>10</v>
      </c>
      <c r="J2" s="68"/>
      <c r="K2" s="68" t="s">
        <v>21</v>
      </c>
      <c r="L2" s="68"/>
      <c r="M2" s="67" t="s">
        <v>20</v>
      </c>
      <c r="N2" s="62" t="s">
        <v>60</v>
      </c>
      <c r="O2" s="62" t="s">
        <v>61</v>
      </c>
      <c r="P2" s="63" t="s">
        <v>62</v>
      </c>
      <c r="Q2" s="63" t="s">
        <v>63</v>
      </c>
      <c r="R2" s="62" t="s">
        <v>64</v>
      </c>
      <c r="S2" s="67" t="s">
        <v>2</v>
      </c>
      <c r="T2" s="66"/>
    </row>
    <row r="3" spans="1:20" ht="81" customHeight="1" x14ac:dyDescent="0.25">
      <c r="A3" s="62"/>
      <c r="B3" s="62"/>
      <c r="C3" s="62"/>
      <c r="D3" s="67"/>
      <c r="E3" s="7" t="s">
        <v>7</v>
      </c>
      <c r="F3" s="7" t="s">
        <v>24</v>
      </c>
      <c r="G3" s="7" t="s">
        <v>25</v>
      </c>
      <c r="H3" s="7" t="s">
        <v>12</v>
      </c>
      <c r="I3" s="7" t="s">
        <v>5</v>
      </c>
      <c r="J3" s="7" t="s">
        <v>6</v>
      </c>
      <c r="K3" s="7" t="s">
        <v>22</v>
      </c>
      <c r="L3" s="7" t="s">
        <v>23</v>
      </c>
      <c r="M3" s="67"/>
      <c r="N3" s="62"/>
      <c r="O3" s="62"/>
      <c r="P3" s="63"/>
      <c r="Q3" s="63"/>
      <c r="R3" s="62"/>
      <c r="S3" s="67"/>
      <c r="T3" s="66"/>
    </row>
    <row r="4" spans="1:20" ht="15" customHeight="1" x14ac:dyDescent="0.25">
      <c r="A4" s="59" t="s">
        <v>65</v>
      </c>
      <c r="B4" s="8">
        <v>8</v>
      </c>
      <c r="C4" s="8">
        <v>6</v>
      </c>
      <c r="D4" s="17">
        <f>B4/9*7+C4/6*8</f>
        <v>14.222222222222221</v>
      </c>
      <c r="E4" s="9">
        <v>5</v>
      </c>
      <c r="F4" s="10">
        <v>1</v>
      </c>
      <c r="G4" s="8">
        <v>0</v>
      </c>
      <c r="H4" s="10">
        <v>1</v>
      </c>
      <c r="I4" s="8">
        <v>0</v>
      </c>
      <c r="J4" s="10">
        <v>1</v>
      </c>
      <c r="K4" s="8">
        <v>5</v>
      </c>
      <c r="L4" s="8">
        <v>4.5</v>
      </c>
      <c r="M4" s="19">
        <f>F4*5+H4*13+J4*7+E4+G4+I4+K4+L4</f>
        <v>39.5</v>
      </c>
      <c r="N4" s="10">
        <v>0.45</v>
      </c>
      <c r="O4" s="10">
        <v>0.75</v>
      </c>
      <c r="P4" s="16"/>
      <c r="Q4" s="16"/>
      <c r="R4" s="10">
        <v>0.7</v>
      </c>
      <c r="S4" s="19">
        <f>N4*7+O4*7+R4*21</f>
        <v>23.1</v>
      </c>
      <c r="T4" s="21">
        <f>S4+M4+D4</f>
        <v>76.822222222222223</v>
      </c>
    </row>
    <row r="5" spans="1:20" ht="15" customHeight="1" x14ac:dyDescent="0.25">
      <c r="A5" s="59" t="s">
        <v>66</v>
      </c>
      <c r="B5" s="8">
        <v>9</v>
      </c>
      <c r="C5" s="8">
        <v>6</v>
      </c>
      <c r="D5" s="17">
        <f t="shared" ref="D5:D13" si="0">B5/9*7+C5/6*8</f>
        <v>15</v>
      </c>
      <c r="E5" s="9">
        <v>5</v>
      </c>
      <c r="F5" s="10">
        <v>1</v>
      </c>
      <c r="G5" s="8">
        <v>7</v>
      </c>
      <c r="H5" s="10">
        <v>1</v>
      </c>
      <c r="I5" s="8">
        <v>3</v>
      </c>
      <c r="J5" s="10">
        <v>1</v>
      </c>
      <c r="K5" s="8">
        <v>5</v>
      </c>
      <c r="L5" s="8">
        <v>5</v>
      </c>
      <c r="M5" s="19">
        <f t="shared" ref="M5:M23" si="1">F5*5+H5*13+J5*7+E5+G5+I5+K5+L5</f>
        <v>50</v>
      </c>
      <c r="N5" s="10">
        <v>0.75</v>
      </c>
      <c r="O5" s="10">
        <v>0.8</v>
      </c>
      <c r="P5" s="16"/>
      <c r="Q5" s="16"/>
      <c r="R5" s="10">
        <v>0.75</v>
      </c>
      <c r="S5" s="19">
        <f t="shared" ref="S5:S24" si="2">N5*7+O5*7+R5*21</f>
        <v>26.6</v>
      </c>
      <c r="T5" s="21">
        <f t="shared" ref="T5:T23" si="3">S5+M5+D5</f>
        <v>91.6</v>
      </c>
    </row>
    <row r="6" spans="1:20" ht="15" customHeight="1" x14ac:dyDescent="0.25">
      <c r="A6" s="59" t="s">
        <v>67</v>
      </c>
      <c r="B6" s="8">
        <v>6</v>
      </c>
      <c r="C6" s="8">
        <v>3</v>
      </c>
      <c r="D6" s="17">
        <f t="shared" si="0"/>
        <v>8.6666666666666661</v>
      </c>
      <c r="E6" s="9">
        <v>0</v>
      </c>
      <c r="F6" s="10">
        <v>1</v>
      </c>
      <c r="G6" s="8">
        <v>0</v>
      </c>
      <c r="H6" s="10">
        <v>1</v>
      </c>
      <c r="I6" s="8">
        <v>0</v>
      </c>
      <c r="J6" s="10">
        <v>1</v>
      </c>
      <c r="K6" s="8">
        <v>4.5</v>
      </c>
      <c r="L6" s="8">
        <v>4.5</v>
      </c>
      <c r="M6" s="19">
        <f t="shared" si="1"/>
        <v>34</v>
      </c>
      <c r="N6" s="10">
        <v>0.3</v>
      </c>
      <c r="O6" s="10">
        <v>0.3</v>
      </c>
      <c r="P6" s="16"/>
      <c r="Q6" s="16"/>
      <c r="R6" s="10">
        <v>0.45</v>
      </c>
      <c r="S6" s="19">
        <f t="shared" si="2"/>
        <v>13.650000000000002</v>
      </c>
      <c r="T6" s="21">
        <f t="shared" si="3"/>
        <v>56.31666666666667</v>
      </c>
    </row>
    <row r="7" spans="1:20" ht="15" customHeight="1" x14ac:dyDescent="0.25">
      <c r="A7" s="59" t="s">
        <v>68</v>
      </c>
      <c r="B7" s="8">
        <v>8</v>
      </c>
      <c r="C7" s="8">
        <v>5</v>
      </c>
      <c r="D7" s="17">
        <f t="shared" si="0"/>
        <v>12.888888888888889</v>
      </c>
      <c r="E7" s="9">
        <v>0</v>
      </c>
      <c r="F7" s="10">
        <v>1</v>
      </c>
      <c r="G7" s="8">
        <v>0</v>
      </c>
      <c r="H7" s="10">
        <v>1</v>
      </c>
      <c r="I7" s="8">
        <v>0</v>
      </c>
      <c r="J7" s="10">
        <v>1</v>
      </c>
      <c r="K7" s="8">
        <v>4</v>
      </c>
      <c r="L7" s="8">
        <v>4.5</v>
      </c>
      <c r="M7" s="19">
        <f t="shared" si="1"/>
        <v>33.5</v>
      </c>
      <c r="N7" s="10">
        <v>0.8</v>
      </c>
      <c r="O7" s="10"/>
      <c r="P7" s="16"/>
      <c r="Q7" s="16"/>
      <c r="R7" s="10">
        <v>0.65</v>
      </c>
      <c r="S7" s="19">
        <f t="shared" si="2"/>
        <v>19.25</v>
      </c>
      <c r="T7" s="21">
        <f t="shared" si="3"/>
        <v>65.638888888888886</v>
      </c>
    </row>
    <row r="8" spans="1:20" ht="15" customHeight="1" x14ac:dyDescent="0.25">
      <c r="A8" s="59" t="s">
        <v>69</v>
      </c>
      <c r="B8" s="8">
        <v>9</v>
      </c>
      <c r="C8" s="8">
        <v>6</v>
      </c>
      <c r="D8" s="17">
        <f t="shared" si="0"/>
        <v>15</v>
      </c>
      <c r="E8" s="9">
        <v>0</v>
      </c>
      <c r="F8" s="10">
        <v>1</v>
      </c>
      <c r="G8" s="8">
        <v>0</v>
      </c>
      <c r="H8" s="10">
        <v>1</v>
      </c>
      <c r="I8" s="8">
        <v>0</v>
      </c>
      <c r="J8" s="10">
        <v>1</v>
      </c>
      <c r="K8" s="8">
        <v>5</v>
      </c>
      <c r="L8" s="8">
        <v>5</v>
      </c>
      <c r="M8" s="19">
        <f t="shared" si="1"/>
        <v>35</v>
      </c>
      <c r="N8" s="10">
        <v>0.85</v>
      </c>
      <c r="O8" s="10">
        <v>0.85</v>
      </c>
      <c r="P8" s="16"/>
      <c r="Q8" s="16"/>
      <c r="R8" s="10">
        <v>0.85</v>
      </c>
      <c r="S8" s="19">
        <f t="shared" si="2"/>
        <v>29.75</v>
      </c>
      <c r="T8" s="21">
        <f t="shared" si="3"/>
        <v>79.75</v>
      </c>
    </row>
    <row r="9" spans="1:20" ht="15" customHeight="1" x14ac:dyDescent="0.25">
      <c r="A9" s="59" t="s">
        <v>70</v>
      </c>
      <c r="B9" s="8">
        <v>9</v>
      </c>
      <c r="C9" s="8">
        <v>6</v>
      </c>
      <c r="D9" s="17">
        <f t="shared" si="0"/>
        <v>15</v>
      </c>
      <c r="E9" s="9">
        <v>0</v>
      </c>
      <c r="F9" s="10">
        <v>1</v>
      </c>
      <c r="G9" s="8">
        <v>0</v>
      </c>
      <c r="H9" s="10">
        <v>1</v>
      </c>
      <c r="I9" s="8">
        <v>0</v>
      </c>
      <c r="J9" s="10">
        <v>1</v>
      </c>
      <c r="K9" s="8">
        <v>4.75</v>
      </c>
      <c r="L9" s="8">
        <v>5</v>
      </c>
      <c r="M9" s="19">
        <f t="shared" si="1"/>
        <v>34.75</v>
      </c>
      <c r="N9" s="10">
        <v>0.65</v>
      </c>
      <c r="O9" s="10">
        <v>0.65</v>
      </c>
      <c r="P9" s="16"/>
      <c r="Q9" s="16"/>
      <c r="R9" s="10">
        <v>0.45</v>
      </c>
      <c r="S9" s="19">
        <f t="shared" si="2"/>
        <v>18.55</v>
      </c>
      <c r="T9" s="21">
        <f t="shared" si="3"/>
        <v>68.3</v>
      </c>
    </row>
    <row r="10" spans="1:20" ht="15" customHeight="1" x14ac:dyDescent="0.25">
      <c r="A10" s="59" t="s">
        <v>71</v>
      </c>
      <c r="B10" s="8">
        <v>9</v>
      </c>
      <c r="C10" s="8">
        <v>6</v>
      </c>
      <c r="D10" s="17">
        <f t="shared" si="0"/>
        <v>15</v>
      </c>
      <c r="E10" s="9">
        <v>5</v>
      </c>
      <c r="F10" s="10">
        <v>1</v>
      </c>
      <c r="G10" s="8">
        <v>7</v>
      </c>
      <c r="H10" s="10">
        <v>1</v>
      </c>
      <c r="I10" s="8">
        <v>3</v>
      </c>
      <c r="J10" s="10">
        <v>1</v>
      </c>
      <c r="K10" s="8">
        <v>4.75</v>
      </c>
      <c r="L10" s="8">
        <v>5</v>
      </c>
      <c r="M10" s="19">
        <f t="shared" si="1"/>
        <v>49.75</v>
      </c>
      <c r="N10" s="10">
        <v>0.7</v>
      </c>
      <c r="O10" s="10">
        <v>0.45</v>
      </c>
      <c r="P10" s="16"/>
      <c r="Q10" s="16"/>
      <c r="R10" s="10">
        <v>0.9</v>
      </c>
      <c r="S10" s="19">
        <f t="shared" si="2"/>
        <v>26.950000000000003</v>
      </c>
      <c r="T10" s="21">
        <f t="shared" si="3"/>
        <v>91.7</v>
      </c>
    </row>
    <row r="11" spans="1:20" ht="15" customHeight="1" x14ac:dyDescent="0.25">
      <c r="A11" s="59" t="s">
        <v>133</v>
      </c>
      <c r="B11" s="8">
        <v>9</v>
      </c>
      <c r="C11" s="8">
        <v>6</v>
      </c>
      <c r="D11" s="17">
        <f t="shared" si="0"/>
        <v>15</v>
      </c>
      <c r="E11" s="9">
        <v>5</v>
      </c>
      <c r="F11" s="10">
        <v>1</v>
      </c>
      <c r="G11" s="8">
        <v>0</v>
      </c>
      <c r="H11" s="10">
        <v>1</v>
      </c>
      <c r="I11" s="8">
        <v>3</v>
      </c>
      <c r="J11" s="10">
        <v>0.9</v>
      </c>
      <c r="K11" s="8">
        <v>5</v>
      </c>
      <c r="L11" s="8">
        <v>4</v>
      </c>
      <c r="M11" s="19">
        <f t="shared" ref="M11:M13" si="4">F11*5+H11*13+J11*7+E11+G11+I11+K11+L11</f>
        <v>41.3</v>
      </c>
      <c r="N11" s="10">
        <v>0.8</v>
      </c>
      <c r="O11" s="10">
        <v>0.75</v>
      </c>
      <c r="P11" s="16"/>
      <c r="Q11" s="16"/>
      <c r="R11" s="10">
        <v>1</v>
      </c>
      <c r="S11" s="19">
        <f t="shared" si="2"/>
        <v>31.85</v>
      </c>
      <c r="T11" s="21">
        <f t="shared" ref="T11:T13" si="5">S11+M11+D11</f>
        <v>88.15</v>
      </c>
    </row>
    <row r="12" spans="1:20" ht="15" customHeight="1" x14ac:dyDescent="0.25">
      <c r="A12" s="59" t="s">
        <v>134</v>
      </c>
      <c r="B12" s="8">
        <v>9</v>
      </c>
      <c r="C12" s="8">
        <v>5</v>
      </c>
      <c r="D12" s="17">
        <f t="shared" si="0"/>
        <v>13.666666666666668</v>
      </c>
      <c r="E12" s="9">
        <v>0</v>
      </c>
      <c r="F12" s="10">
        <v>1</v>
      </c>
      <c r="G12" s="8">
        <v>0</v>
      </c>
      <c r="H12" s="10">
        <v>1</v>
      </c>
      <c r="I12" s="8">
        <v>0</v>
      </c>
      <c r="J12" s="10">
        <v>1</v>
      </c>
      <c r="K12" s="8">
        <v>4.5</v>
      </c>
      <c r="L12" s="8">
        <v>4.5</v>
      </c>
      <c r="M12" s="19">
        <f t="shared" si="4"/>
        <v>34</v>
      </c>
      <c r="N12" s="10">
        <v>0.5</v>
      </c>
      <c r="O12" s="10">
        <v>0.8</v>
      </c>
      <c r="P12" s="16"/>
      <c r="Q12" s="16"/>
      <c r="R12" s="10">
        <v>0.2</v>
      </c>
      <c r="S12" s="19">
        <f t="shared" si="2"/>
        <v>13.3</v>
      </c>
      <c r="T12" s="21">
        <f t="shared" si="5"/>
        <v>60.966666666666669</v>
      </c>
    </row>
    <row r="13" spans="1:20" ht="15" customHeight="1" x14ac:dyDescent="0.25">
      <c r="A13" s="59" t="s">
        <v>135</v>
      </c>
      <c r="B13" s="8">
        <v>9</v>
      </c>
      <c r="C13" s="8">
        <v>6</v>
      </c>
      <c r="D13" s="17">
        <f t="shared" si="0"/>
        <v>15</v>
      </c>
      <c r="E13" s="9">
        <v>0</v>
      </c>
      <c r="F13" s="10">
        <v>1</v>
      </c>
      <c r="G13" s="8">
        <v>0</v>
      </c>
      <c r="H13" s="10">
        <v>1</v>
      </c>
      <c r="I13" s="8">
        <v>0</v>
      </c>
      <c r="J13" s="10">
        <v>1</v>
      </c>
      <c r="K13" s="8">
        <v>5</v>
      </c>
      <c r="L13" s="8">
        <v>5</v>
      </c>
      <c r="M13" s="19">
        <f t="shared" si="4"/>
        <v>35</v>
      </c>
      <c r="N13" s="10">
        <v>0.85</v>
      </c>
      <c r="O13" s="10">
        <v>0.95</v>
      </c>
      <c r="P13" s="16"/>
      <c r="Q13" s="16"/>
      <c r="R13" s="10">
        <v>0.95</v>
      </c>
      <c r="S13" s="19">
        <f t="shared" si="2"/>
        <v>32.549999999999997</v>
      </c>
      <c r="T13" s="21">
        <f t="shared" si="5"/>
        <v>82.55</v>
      </c>
    </row>
    <row r="14" spans="1:20" s="6" customFormat="1" ht="15" customHeight="1" x14ac:dyDescent="0.25">
      <c r="A14" s="14" t="s">
        <v>72</v>
      </c>
      <c r="B14" s="15">
        <v>5</v>
      </c>
      <c r="C14" s="15">
        <v>5</v>
      </c>
      <c r="D14" s="18">
        <f>B14/9*7+C14/6*8</f>
        <v>10.555555555555557</v>
      </c>
      <c r="E14" s="12">
        <v>5</v>
      </c>
      <c r="F14" s="16">
        <v>1</v>
      </c>
      <c r="G14" s="15"/>
      <c r="H14" s="16"/>
      <c r="I14" s="15"/>
      <c r="J14" s="16"/>
      <c r="K14" s="15"/>
      <c r="L14" s="15"/>
      <c r="M14" s="20">
        <f t="shared" si="1"/>
        <v>10</v>
      </c>
      <c r="N14" s="16">
        <v>0.45</v>
      </c>
      <c r="O14" s="16">
        <v>0.25</v>
      </c>
      <c r="P14" s="16"/>
      <c r="Q14" s="16"/>
      <c r="R14" s="16">
        <v>0.3</v>
      </c>
      <c r="S14" s="20">
        <f t="shared" si="2"/>
        <v>11.2</v>
      </c>
      <c r="T14" s="22">
        <f t="shared" si="3"/>
        <v>31.755555555555556</v>
      </c>
    </row>
    <row r="15" spans="1:20" s="6" customFormat="1" ht="15" customHeight="1" x14ac:dyDescent="0.25">
      <c r="A15" s="14" t="s">
        <v>73</v>
      </c>
      <c r="B15" s="15">
        <v>9</v>
      </c>
      <c r="C15" s="15">
        <v>6</v>
      </c>
      <c r="D15" s="18">
        <f t="shared" ref="D15:D24" si="6">B15/9*7+C15/6*8</f>
        <v>15</v>
      </c>
      <c r="E15" s="12">
        <v>5</v>
      </c>
      <c r="F15" s="16">
        <v>1</v>
      </c>
      <c r="G15" s="15">
        <v>7</v>
      </c>
      <c r="H15" s="16">
        <v>1</v>
      </c>
      <c r="I15" s="15">
        <v>3</v>
      </c>
      <c r="J15" s="16">
        <v>1</v>
      </c>
      <c r="K15" s="15">
        <v>4.5</v>
      </c>
      <c r="L15" s="15">
        <v>5</v>
      </c>
      <c r="M15" s="20">
        <f t="shared" si="1"/>
        <v>49.5</v>
      </c>
      <c r="N15" s="16">
        <v>0.65</v>
      </c>
      <c r="O15" s="16">
        <v>0.8</v>
      </c>
      <c r="P15" s="16"/>
      <c r="Q15" s="16"/>
      <c r="R15" s="16">
        <v>0.7</v>
      </c>
      <c r="S15" s="20">
        <f t="shared" si="2"/>
        <v>24.85</v>
      </c>
      <c r="T15" s="22">
        <f t="shared" si="3"/>
        <v>89.35</v>
      </c>
    </row>
    <row r="16" spans="1:20" s="6" customFormat="1" ht="15" customHeight="1" x14ac:dyDescent="0.25">
      <c r="A16" s="14" t="s">
        <v>74</v>
      </c>
      <c r="B16" s="15">
        <v>5</v>
      </c>
      <c r="C16" s="15">
        <v>4</v>
      </c>
      <c r="D16" s="18">
        <f t="shared" si="6"/>
        <v>9.2222222222222214</v>
      </c>
      <c r="E16" s="12">
        <v>5</v>
      </c>
      <c r="F16" s="16">
        <v>1</v>
      </c>
      <c r="G16" s="15"/>
      <c r="H16" s="16"/>
      <c r="I16" s="15"/>
      <c r="J16" s="16"/>
      <c r="K16" s="15"/>
      <c r="L16" s="15"/>
      <c r="M16" s="20">
        <f t="shared" si="1"/>
        <v>10</v>
      </c>
      <c r="N16" s="16">
        <v>0.5</v>
      </c>
      <c r="O16" s="16">
        <v>0.3</v>
      </c>
      <c r="P16" s="16"/>
      <c r="Q16" s="16"/>
      <c r="R16" s="16">
        <v>0.35</v>
      </c>
      <c r="S16" s="20">
        <f t="shared" si="2"/>
        <v>12.95</v>
      </c>
      <c r="T16" s="22">
        <f t="shared" si="3"/>
        <v>32.172222222222217</v>
      </c>
    </row>
    <row r="17" spans="1:20" s="6" customFormat="1" ht="15" customHeight="1" x14ac:dyDescent="0.25">
      <c r="A17" s="14" t="s">
        <v>75</v>
      </c>
      <c r="B17" s="15">
        <v>9</v>
      </c>
      <c r="C17" s="15">
        <v>6</v>
      </c>
      <c r="D17" s="18">
        <f t="shared" si="6"/>
        <v>15</v>
      </c>
      <c r="E17" s="12">
        <v>5</v>
      </c>
      <c r="F17" s="16">
        <v>1</v>
      </c>
      <c r="G17" s="15">
        <v>7</v>
      </c>
      <c r="H17" s="16">
        <v>1</v>
      </c>
      <c r="I17" s="15">
        <v>3</v>
      </c>
      <c r="J17" s="16">
        <v>1</v>
      </c>
      <c r="K17" s="15">
        <v>5</v>
      </c>
      <c r="L17" s="15">
        <v>5</v>
      </c>
      <c r="M17" s="20">
        <f t="shared" si="1"/>
        <v>50</v>
      </c>
      <c r="N17" s="16">
        <v>0.85</v>
      </c>
      <c r="O17" s="16">
        <v>0.7</v>
      </c>
      <c r="P17" s="16"/>
      <c r="Q17" s="16"/>
      <c r="R17" s="16">
        <v>0.6</v>
      </c>
      <c r="S17" s="20">
        <f t="shared" si="2"/>
        <v>23.45</v>
      </c>
      <c r="T17" s="22">
        <f t="shared" si="3"/>
        <v>88.45</v>
      </c>
    </row>
    <row r="18" spans="1:20" s="6" customFormat="1" ht="15" customHeight="1" x14ac:dyDescent="0.25">
      <c r="A18" s="14" t="s">
        <v>76</v>
      </c>
      <c r="B18" s="15">
        <v>8</v>
      </c>
      <c r="C18" s="15">
        <v>6</v>
      </c>
      <c r="D18" s="18">
        <f t="shared" si="6"/>
        <v>14.222222222222221</v>
      </c>
      <c r="E18" s="12">
        <v>5</v>
      </c>
      <c r="F18" s="16">
        <v>1</v>
      </c>
      <c r="G18" s="15">
        <v>7</v>
      </c>
      <c r="H18" s="16">
        <v>1</v>
      </c>
      <c r="I18" s="15">
        <v>3</v>
      </c>
      <c r="J18" s="16">
        <v>1</v>
      </c>
      <c r="K18" s="15">
        <v>4.75</v>
      </c>
      <c r="L18" s="15">
        <v>5</v>
      </c>
      <c r="M18" s="20">
        <f t="shared" si="1"/>
        <v>49.75</v>
      </c>
      <c r="N18" s="16">
        <v>0.55000000000000004</v>
      </c>
      <c r="O18" s="16">
        <v>0.8</v>
      </c>
      <c r="P18" s="16"/>
      <c r="Q18" s="16"/>
      <c r="R18" s="16">
        <v>0.5</v>
      </c>
      <c r="S18" s="20">
        <f t="shared" si="2"/>
        <v>19.950000000000003</v>
      </c>
      <c r="T18" s="22">
        <f t="shared" si="3"/>
        <v>83.922222222222217</v>
      </c>
    </row>
    <row r="19" spans="1:20" s="6" customFormat="1" ht="15" customHeight="1" x14ac:dyDescent="0.25">
      <c r="A19" s="14" t="s">
        <v>77</v>
      </c>
      <c r="B19" s="15">
        <v>7</v>
      </c>
      <c r="C19" s="15">
        <v>5</v>
      </c>
      <c r="D19" s="18">
        <f t="shared" si="6"/>
        <v>12.111111111111111</v>
      </c>
      <c r="E19" s="12">
        <v>5</v>
      </c>
      <c r="F19" s="16">
        <v>1</v>
      </c>
      <c r="G19" s="15">
        <v>7</v>
      </c>
      <c r="H19" s="16">
        <v>1</v>
      </c>
      <c r="I19" s="15"/>
      <c r="J19" s="16"/>
      <c r="K19" s="15"/>
      <c r="L19" s="15"/>
      <c r="M19" s="20">
        <f t="shared" si="1"/>
        <v>30</v>
      </c>
      <c r="N19" s="16">
        <v>0.55000000000000004</v>
      </c>
      <c r="O19" s="16">
        <v>0.9</v>
      </c>
      <c r="P19" s="16"/>
      <c r="Q19" s="16"/>
      <c r="R19" s="16">
        <v>0.5</v>
      </c>
      <c r="S19" s="20">
        <f t="shared" si="2"/>
        <v>20.65</v>
      </c>
      <c r="T19" s="22">
        <f t="shared" si="3"/>
        <v>62.761111111111106</v>
      </c>
    </row>
    <row r="20" spans="1:20" s="6" customFormat="1" ht="15" customHeight="1" x14ac:dyDescent="0.25">
      <c r="A20" s="14" t="s">
        <v>78</v>
      </c>
      <c r="B20" s="15">
        <v>4</v>
      </c>
      <c r="C20" s="15">
        <v>6</v>
      </c>
      <c r="D20" s="18">
        <f t="shared" si="6"/>
        <v>11.111111111111111</v>
      </c>
      <c r="E20" s="12">
        <v>5</v>
      </c>
      <c r="F20" s="16">
        <v>1</v>
      </c>
      <c r="G20" s="15">
        <v>7</v>
      </c>
      <c r="H20" s="16">
        <v>1</v>
      </c>
      <c r="I20" s="15">
        <v>3</v>
      </c>
      <c r="J20" s="16">
        <v>1</v>
      </c>
      <c r="K20" s="15">
        <v>4</v>
      </c>
      <c r="L20" s="15">
        <v>4</v>
      </c>
      <c r="M20" s="20">
        <f t="shared" si="1"/>
        <v>48</v>
      </c>
      <c r="N20" s="16">
        <v>0.2</v>
      </c>
      <c r="O20" s="16">
        <v>0.35</v>
      </c>
      <c r="P20" s="16"/>
      <c r="Q20" s="16"/>
      <c r="R20" s="16">
        <v>0.15</v>
      </c>
      <c r="S20" s="20">
        <f t="shared" si="2"/>
        <v>7</v>
      </c>
      <c r="T20" s="22">
        <f t="shared" si="3"/>
        <v>66.111111111111114</v>
      </c>
    </row>
    <row r="21" spans="1:20" s="6" customFormat="1" ht="15" customHeight="1" x14ac:dyDescent="0.25">
      <c r="A21" s="43" t="s">
        <v>79</v>
      </c>
      <c r="B21" s="15">
        <v>7</v>
      </c>
      <c r="C21" s="15">
        <v>6</v>
      </c>
      <c r="D21" s="18">
        <f t="shared" si="6"/>
        <v>13.444444444444445</v>
      </c>
      <c r="E21" s="12">
        <v>5</v>
      </c>
      <c r="F21" s="16">
        <v>1</v>
      </c>
      <c r="G21" s="15">
        <v>7</v>
      </c>
      <c r="H21" s="16">
        <v>1</v>
      </c>
      <c r="I21" s="15">
        <v>3</v>
      </c>
      <c r="J21" s="16">
        <v>1</v>
      </c>
      <c r="K21" s="15">
        <v>4</v>
      </c>
      <c r="L21" s="15">
        <v>4</v>
      </c>
      <c r="M21" s="20">
        <f t="shared" si="1"/>
        <v>48</v>
      </c>
      <c r="N21" s="16">
        <v>0.4</v>
      </c>
      <c r="O21" s="16">
        <v>0.65</v>
      </c>
      <c r="P21" s="16"/>
      <c r="Q21" s="16"/>
      <c r="R21" s="16">
        <v>0.5</v>
      </c>
      <c r="S21" s="20">
        <f t="shared" si="2"/>
        <v>17.850000000000001</v>
      </c>
      <c r="T21" s="22">
        <f t="shared" si="3"/>
        <v>79.294444444444437</v>
      </c>
    </row>
    <row r="22" spans="1:20" s="6" customFormat="1" ht="15" customHeight="1" x14ac:dyDescent="0.25">
      <c r="A22" s="14" t="s">
        <v>80</v>
      </c>
      <c r="B22" s="15">
        <v>9</v>
      </c>
      <c r="C22" s="15">
        <v>6</v>
      </c>
      <c r="D22" s="18">
        <f t="shared" si="6"/>
        <v>15</v>
      </c>
      <c r="E22" s="12">
        <v>5</v>
      </c>
      <c r="F22" s="16">
        <v>1</v>
      </c>
      <c r="G22" s="15">
        <v>7</v>
      </c>
      <c r="H22" s="16">
        <v>1</v>
      </c>
      <c r="I22" s="15"/>
      <c r="J22" s="16"/>
      <c r="K22" s="15"/>
      <c r="L22" s="15"/>
      <c r="M22" s="20">
        <f t="shared" si="1"/>
        <v>30</v>
      </c>
      <c r="N22" s="16">
        <v>0.5</v>
      </c>
      <c r="O22" s="16">
        <v>0.65</v>
      </c>
      <c r="P22" s="16"/>
      <c r="Q22" s="16"/>
      <c r="R22" s="16">
        <v>0.4</v>
      </c>
      <c r="S22" s="20">
        <f t="shared" si="2"/>
        <v>16.450000000000003</v>
      </c>
      <c r="T22" s="22">
        <f t="shared" si="3"/>
        <v>61.45</v>
      </c>
    </row>
    <row r="23" spans="1:20" s="6" customFormat="1" ht="15" customHeight="1" x14ac:dyDescent="0.25">
      <c r="A23" s="14" t="s">
        <v>81</v>
      </c>
      <c r="B23" s="15">
        <v>8</v>
      </c>
      <c r="C23" s="15">
        <v>6</v>
      </c>
      <c r="D23" s="18">
        <f t="shared" si="6"/>
        <v>14.222222222222221</v>
      </c>
      <c r="E23" s="12">
        <v>5</v>
      </c>
      <c r="F23" s="16">
        <v>1</v>
      </c>
      <c r="G23" s="15">
        <v>7</v>
      </c>
      <c r="H23" s="16">
        <v>1</v>
      </c>
      <c r="I23" s="15"/>
      <c r="J23" s="16"/>
      <c r="K23" s="15"/>
      <c r="L23" s="15"/>
      <c r="M23" s="20">
        <f t="shared" si="1"/>
        <v>30</v>
      </c>
      <c r="N23" s="16">
        <v>0.5</v>
      </c>
      <c r="O23" s="16">
        <v>0.45</v>
      </c>
      <c r="P23" s="16"/>
      <c r="Q23" s="16"/>
      <c r="R23" s="16">
        <v>0.35</v>
      </c>
      <c r="S23" s="20">
        <f t="shared" si="2"/>
        <v>14</v>
      </c>
      <c r="T23" s="22">
        <f t="shared" si="3"/>
        <v>58.222222222222221</v>
      </c>
    </row>
    <row r="24" spans="1:20" x14ac:dyDescent="0.25">
      <c r="A24" s="14" t="s">
        <v>82</v>
      </c>
      <c r="B24" s="15">
        <v>9</v>
      </c>
      <c r="C24" s="15">
        <v>6</v>
      </c>
      <c r="D24" s="18">
        <f t="shared" si="6"/>
        <v>15</v>
      </c>
      <c r="E24" s="12">
        <v>5</v>
      </c>
      <c r="F24" s="16">
        <v>1</v>
      </c>
      <c r="G24" s="15">
        <v>7</v>
      </c>
      <c r="H24" s="16">
        <v>1</v>
      </c>
      <c r="I24" s="15"/>
      <c r="J24" s="16"/>
      <c r="K24" s="15"/>
      <c r="L24" s="15"/>
      <c r="M24" s="20">
        <f t="shared" ref="M24" si="7">F24*5+H24*13+J24*7+E24+G24+I24+K24+L24</f>
        <v>30</v>
      </c>
      <c r="N24" s="16">
        <v>0.85</v>
      </c>
      <c r="O24" s="16">
        <v>0.8</v>
      </c>
      <c r="P24" s="16"/>
      <c r="Q24" s="16"/>
      <c r="R24" s="16">
        <v>0.85</v>
      </c>
      <c r="S24" s="20">
        <f t="shared" si="2"/>
        <v>29.4</v>
      </c>
      <c r="T24" s="22">
        <f t="shared" ref="T24" si="8">S24+M24+D24</f>
        <v>74.400000000000006</v>
      </c>
    </row>
    <row r="25" spans="1:20" x14ac:dyDescent="0.25">
      <c r="B25" s="2"/>
      <c r="C25" s="2"/>
      <c r="D25" s="4"/>
      <c r="F25" s="1"/>
      <c r="G25" s="2"/>
      <c r="H25" s="1"/>
      <c r="I25" s="2"/>
      <c r="J25" s="1"/>
      <c r="K25" s="2"/>
      <c r="L25" s="2"/>
      <c r="N25" s="1">
        <f>AVERAGE(N4:N24)</f>
        <v>0.60238095238095235</v>
      </c>
      <c r="O25" s="1">
        <f>AVERAGE(O4:O24)</f>
        <v>0.64750000000000008</v>
      </c>
      <c r="P25" s="61"/>
      <c r="Q25" s="61"/>
      <c r="R25" s="1"/>
      <c r="T25" s="3"/>
    </row>
    <row r="26" spans="1:20" x14ac:dyDescent="0.25">
      <c r="B26" s="2"/>
      <c r="C26" s="2"/>
      <c r="D26" s="4"/>
      <c r="F26" s="1"/>
      <c r="G26" s="2"/>
      <c r="H26" s="1"/>
      <c r="I26" s="2"/>
      <c r="J26" s="1"/>
      <c r="K26" s="2"/>
      <c r="L26" s="2"/>
      <c r="N26" s="1"/>
      <c r="O26" s="1"/>
      <c r="P26" s="61"/>
      <c r="Q26" s="61"/>
      <c r="R26" s="1"/>
      <c r="T26" s="3"/>
    </row>
    <row r="27" spans="1:20" x14ac:dyDescent="0.25">
      <c r="B27" s="2"/>
      <c r="C27" s="2"/>
      <c r="D27" s="4"/>
      <c r="F27" s="1"/>
      <c r="G27" s="2"/>
      <c r="H27" s="1"/>
      <c r="I27" s="2"/>
      <c r="J27" s="1"/>
      <c r="K27" s="2"/>
      <c r="L27" s="2"/>
      <c r="N27" s="1"/>
      <c r="O27" s="1"/>
      <c r="P27" s="61"/>
      <c r="Q27" s="61"/>
      <c r="R27" s="1"/>
      <c r="T27" s="3"/>
    </row>
    <row r="28" spans="1:20" x14ac:dyDescent="0.25">
      <c r="B28" s="2"/>
      <c r="C28" s="2"/>
      <c r="D28" s="4"/>
      <c r="F28" s="1"/>
      <c r="G28" s="2"/>
      <c r="H28" s="1"/>
      <c r="I28" s="2"/>
      <c r="J28" s="1"/>
      <c r="K28" s="2"/>
      <c r="L28" s="2"/>
      <c r="N28" s="1"/>
      <c r="O28" s="1"/>
      <c r="P28" s="61"/>
      <c r="Q28" s="61"/>
      <c r="R28" s="1"/>
      <c r="T28" s="3"/>
    </row>
    <row r="29" spans="1:20" x14ac:dyDescent="0.25">
      <c r="B29" s="2"/>
      <c r="C29" s="2"/>
      <c r="D29" s="4"/>
      <c r="F29" s="1"/>
      <c r="G29" s="2"/>
      <c r="H29" s="1"/>
      <c r="I29" s="2"/>
      <c r="J29" s="1"/>
      <c r="K29" s="2"/>
      <c r="L29" s="2"/>
      <c r="N29" s="1"/>
      <c r="O29" s="1"/>
      <c r="P29" s="61"/>
      <c r="Q29" s="61"/>
      <c r="R29" s="1"/>
      <c r="T29" s="3"/>
    </row>
    <row r="30" spans="1:20" x14ac:dyDescent="0.25">
      <c r="B30" s="2"/>
      <c r="C30" s="2"/>
      <c r="D30" s="4"/>
      <c r="F30" s="1"/>
      <c r="G30" s="2"/>
      <c r="H30" s="1"/>
      <c r="I30" s="2"/>
      <c r="J30" s="1"/>
      <c r="K30" s="2"/>
      <c r="L30" s="2"/>
      <c r="N30" s="1"/>
      <c r="O30" s="1"/>
      <c r="P30" s="61"/>
      <c r="Q30" s="61"/>
      <c r="R30" s="1"/>
      <c r="T30" s="3"/>
    </row>
    <row r="31" spans="1:20" x14ac:dyDescent="0.25">
      <c r="B31" s="2"/>
      <c r="C31" s="2"/>
      <c r="D31" s="4"/>
      <c r="F31" s="1"/>
      <c r="G31" s="2"/>
      <c r="H31" s="1"/>
      <c r="I31" s="2"/>
      <c r="J31" s="1"/>
      <c r="K31" s="2"/>
      <c r="L31" s="2"/>
      <c r="N31" s="1"/>
      <c r="O31" s="1"/>
      <c r="P31" s="61"/>
      <c r="Q31" s="61"/>
      <c r="R31" s="1"/>
      <c r="T31" s="3"/>
    </row>
    <row r="32" spans="1:20" x14ac:dyDescent="0.25">
      <c r="B32" s="2"/>
      <c r="C32" s="2"/>
      <c r="D32" s="4"/>
      <c r="F32" s="1"/>
      <c r="G32" s="2"/>
      <c r="H32" s="1"/>
      <c r="I32" s="2"/>
      <c r="J32" s="1"/>
      <c r="K32" s="2"/>
      <c r="L32" s="2"/>
      <c r="N32" s="1"/>
      <c r="O32" s="1"/>
      <c r="P32" s="61"/>
      <c r="Q32" s="61"/>
      <c r="R32" s="1"/>
      <c r="T32" s="3"/>
    </row>
    <row r="33" spans="2:20" x14ac:dyDescent="0.25">
      <c r="B33" s="2"/>
      <c r="C33" s="2"/>
      <c r="D33" s="4"/>
      <c r="F33" s="1"/>
      <c r="G33" s="2"/>
      <c r="H33" s="1"/>
      <c r="I33" s="2"/>
      <c r="J33" s="1"/>
      <c r="K33" s="2"/>
      <c r="L33" s="2"/>
      <c r="N33" s="1"/>
      <c r="O33" s="1"/>
      <c r="P33" s="61"/>
      <c r="Q33" s="61"/>
      <c r="R33" s="1"/>
      <c r="T33" s="3"/>
    </row>
    <row r="34" spans="2:20" x14ac:dyDescent="0.25">
      <c r="B34" s="2"/>
      <c r="C34" s="2"/>
      <c r="D34" s="4"/>
      <c r="F34" s="1"/>
      <c r="G34" s="2"/>
      <c r="H34" s="1"/>
      <c r="I34" s="2"/>
      <c r="J34" s="1"/>
      <c r="K34" s="2"/>
      <c r="L34" s="2"/>
      <c r="N34" s="1"/>
      <c r="O34" s="1"/>
      <c r="P34" s="61"/>
      <c r="Q34" s="61"/>
      <c r="R34" s="1"/>
      <c r="T34" s="3"/>
    </row>
    <row r="35" spans="2:20" x14ac:dyDescent="0.25">
      <c r="B35" s="2"/>
      <c r="C35" s="2"/>
      <c r="D35" s="4"/>
      <c r="F35" s="1"/>
      <c r="G35" s="2"/>
      <c r="H35" s="1"/>
      <c r="I35" s="2"/>
      <c r="J35" s="1"/>
      <c r="K35" s="2"/>
      <c r="L35" s="2"/>
      <c r="N35" s="1"/>
      <c r="O35" s="1"/>
      <c r="P35" s="61"/>
      <c r="Q35" s="61"/>
      <c r="R35" s="1"/>
      <c r="T35" s="3"/>
    </row>
    <row r="36" spans="2:20" x14ac:dyDescent="0.25">
      <c r="B36" s="2"/>
      <c r="C36" s="2"/>
      <c r="D36" s="4"/>
      <c r="F36" s="1"/>
      <c r="G36" s="2"/>
      <c r="H36" s="1"/>
      <c r="I36" s="2"/>
      <c r="J36" s="1"/>
      <c r="K36" s="2"/>
      <c r="L36" s="2"/>
      <c r="N36" s="1"/>
      <c r="O36" s="1"/>
      <c r="P36" s="61"/>
      <c r="Q36" s="61"/>
      <c r="R36" s="1"/>
      <c r="T36" s="3"/>
    </row>
    <row r="37" spans="2:20" x14ac:dyDescent="0.25">
      <c r="B37" s="2"/>
      <c r="C37" s="2"/>
      <c r="D37" s="4"/>
      <c r="F37" s="1"/>
      <c r="G37" s="2"/>
      <c r="H37" s="1"/>
      <c r="I37" s="2"/>
      <c r="J37" s="1"/>
      <c r="K37" s="2"/>
      <c r="L37" s="2"/>
      <c r="N37" s="1"/>
      <c r="O37" s="1"/>
      <c r="P37" s="61"/>
      <c r="Q37" s="61"/>
      <c r="R37" s="1"/>
      <c r="T37" s="3"/>
    </row>
    <row r="38" spans="2:20" x14ac:dyDescent="0.25">
      <c r="B38" s="2"/>
      <c r="C38" s="2"/>
      <c r="D38" s="4"/>
      <c r="F38" s="1"/>
      <c r="G38" s="2"/>
      <c r="H38" s="1"/>
      <c r="I38" s="2"/>
      <c r="J38" s="1"/>
      <c r="K38" s="2"/>
      <c r="L38" s="2"/>
      <c r="N38" s="1"/>
      <c r="O38" s="1"/>
      <c r="P38" s="61"/>
      <c r="Q38" s="61"/>
      <c r="R38" s="1"/>
      <c r="T38" s="3"/>
    </row>
    <row r="39" spans="2:20" x14ac:dyDescent="0.25">
      <c r="B39" s="2"/>
      <c r="C39" s="2"/>
      <c r="D39" s="4"/>
      <c r="F39" s="1"/>
      <c r="G39" s="2"/>
      <c r="H39" s="1"/>
      <c r="I39" s="2"/>
      <c r="J39" s="1"/>
      <c r="K39" s="2"/>
      <c r="L39" s="2"/>
      <c r="N39" s="1"/>
      <c r="O39" s="1"/>
      <c r="P39" s="61"/>
      <c r="Q39" s="61"/>
      <c r="R39" s="1"/>
      <c r="T39" s="3"/>
    </row>
    <row r="40" spans="2:20" x14ac:dyDescent="0.25">
      <c r="B40" s="2"/>
      <c r="C40" s="2"/>
      <c r="D40" s="4"/>
      <c r="F40" s="1"/>
      <c r="G40" s="2"/>
      <c r="H40" s="1"/>
      <c r="I40" s="2"/>
      <c r="J40" s="1"/>
      <c r="K40" s="2"/>
      <c r="L40" s="2"/>
      <c r="N40" s="1"/>
      <c r="O40" s="1"/>
      <c r="P40" s="61"/>
      <c r="Q40" s="61"/>
      <c r="R40" s="1"/>
      <c r="T40" s="3"/>
    </row>
    <row r="41" spans="2:20" x14ac:dyDescent="0.25">
      <c r="B41" s="2"/>
      <c r="C41" s="2"/>
      <c r="D41" s="4"/>
      <c r="F41" s="1"/>
      <c r="G41" s="2"/>
      <c r="H41" s="1"/>
      <c r="I41" s="2"/>
      <c r="J41" s="1"/>
      <c r="K41" s="2"/>
      <c r="L41" s="2"/>
      <c r="N41" s="1"/>
      <c r="O41" s="1"/>
      <c r="P41" s="61"/>
      <c r="Q41" s="61"/>
      <c r="R41" s="1"/>
      <c r="T41" s="3"/>
    </row>
    <row r="42" spans="2:20" x14ac:dyDescent="0.25">
      <c r="B42" s="2"/>
      <c r="C42" s="2"/>
      <c r="D42" s="4"/>
      <c r="F42" s="1"/>
      <c r="G42" s="2"/>
      <c r="H42" s="1"/>
      <c r="I42" s="2"/>
      <c r="J42" s="1"/>
      <c r="K42" s="2"/>
      <c r="L42" s="2"/>
      <c r="N42" s="1"/>
      <c r="O42" s="1"/>
      <c r="P42" s="61"/>
      <c r="Q42" s="61"/>
      <c r="R42" s="1"/>
      <c r="T42" s="3"/>
    </row>
    <row r="43" spans="2:20" x14ac:dyDescent="0.25">
      <c r="B43" s="2"/>
      <c r="C43" s="2"/>
      <c r="D43" s="4"/>
      <c r="F43" s="1"/>
      <c r="G43" s="2"/>
      <c r="H43" s="1"/>
      <c r="I43" s="2"/>
      <c r="J43" s="1"/>
      <c r="K43" s="2"/>
      <c r="L43" s="2"/>
      <c r="N43" s="1"/>
      <c r="O43" s="1"/>
      <c r="P43" s="61"/>
      <c r="Q43" s="61"/>
      <c r="R43" s="1"/>
      <c r="T43" s="3"/>
    </row>
    <row r="44" spans="2:20" x14ac:dyDescent="0.25">
      <c r="B44" s="2"/>
      <c r="C44" s="2"/>
      <c r="D44" s="4"/>
      <c r="F44" s="1"/>
      <c r="G44" s="2"/>
      <c r="H44" s="1"/>
      <c r="I44" s="2"/>
      <c r="J44" s="1"/>
      <c r="K44" s="2"/>
      <c r="L44" s="2"/>
      <c r="N44" s="1"/>
      <c r="O44" s="1"/>
      <c r="P44" s="61"/>
      <c r="Q44" s="61"/>
      <c r="R44" s="1"/>
      <c r="T44" s="3"/>
    </row>
  </sheetData>
  <mergeCells count="19">
    <mergeCell ref="N2:N3"/>
    <mergeCell ref="O2:O3"/>
    <mergeCell ref="P2:P3"/>
    <mergeCell ref="A1:A3"/>
    <mergeCell ref="B1:D1"/>
    <mergeCell ref="E1:M1"/>
    <mergeCell ref="N1:S1"/>
    <mergeCell ref="T1:T3"/>
    <mergeCell ref="B2:B3"/>
    <mergeCell ref="C2:C3"/>
    <mergeCell ref="D2:D3"/>
    <mergeCell ref="E2:F2"/>
    <mergeCell ref="G2:H2"/>
    <mergeCell ref="Q2:Q3"/>
    <mergeCell ref="R2:R3"/>
    <mergeCell ref="S2:S3"/>
    <mergeCell ref="I2:J2"/>
    <mergeCell ref="K2:L2"/>
    <mergeCell ref="M2:M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4"/>
  <sheetViews>
    <sheetView topLeftCell="A4" workbookViewId="0">
      <pane xSplit="1" topLeftCell="J1" activePane="topRight" state="frozen"/>
      <selection pane="topRight" activeCell="L20" sqref="L20"/>
    </sheetView>
  </sheetViews>
  <sheetFormatPr defaultRowHeight="15" x14ac:dyDescent="0.25"/>
  <cols>
    <col min="1" max="1" width="37.42578125" customWidth="1"/>
    <col min="2" max="2" width="11" customWidth="1"/>
    <col min="3" max="3" width="11.28515625" customWidth="1"/>
    <col min="4" max="4" width="15.140625" customWidth="1"/>
    <col min="5" max="5" width="17.85546875" customWidth="1"/>
    <col min="6" max="6" width="13.28515625" customWidth="1"/>
    <col min="7" max="7" width="17.5703125" customWidth="1"/>
    <col min="8" max="8" width="13.5703125" customWidth="1"/>
    <col min="9" max="9" width="17" customWidth="1"/>
    <col min="10" max="12" width="13.5703125" customWidth="1"/>
    <col min="13" max="13" width="13" customWidth="1"/>
    <col min="14" max="14" width="9.42578125" customWidth="1"/>
    <col min="16" max="17" width="9.140625" style="6"/>
    <col min="19" max="19" width="13.7109375" customWidth="1"/>
    <col min="20" max="20" width="12.140625" customWidth="1"/>
  </cols>
  <sheetData>
    <row r="1" spans="1:20" ht="32.25" customHeight="1" x14ac:dyDescent="0.25">
      <c r="A1" s="62" t="s">
        <v>0</v>
      </c>
      <c r="B1" s="65" t="s">
        <v>55</v>
      </c>
      <c r="C1" s="65"/>
      <c r="D1" s="65"/>
      <c r="E1" s="65" t="s">
        <v>27</v>
      </c>
      <c r="F1" s="65"/>
      <c r="G1" s="65"/>
      <c r="H1" s="65"/>
      <c r="I1" s="65"/>
      <c r="J1" s="65"/>
      <c r="K1" s="65"/>
      <c r="L1" s="65"/>
      <c r="M1" s="65"/>
      <c r="N1" s="65" t="s">
        <v>59</v>
      </c>
      <c r="O1" s="65"/>
      <c r="P1" s="65"/>
      <c r="Q1" s="65"/>
      <c r="R1" s="65"/>
      <c r="S1" s="65"/>
      <c r="T1" s="66" t="s">
        <v>8</v>
      </c>
    </row>
    <row r="2" spans="1:20" x14ac:dyDescent="0.25">
      <c r="A2" s="62"/>
      <c r="B2" s="62" t="s">
        <v>56</v>
      </c>
      <c r="C2" s="62" t="s">
        <v>57</v>
      </c>
      <c r="D2" s="67" t="s">
        <v>1</v>
      </c>
      <c r="E2" s="62" t="s">
        <v>4</v>
      </c>
      <c r="F2" s="62"/>
      <c r="G2" s="62" t="s">
        <v>11</v>
      </c>
      <c r="H2" s="62"/>
      <c r="I2" s="68" t="s">
        <v>10</v>
      </c>
      <c r="J2" s="68"/>
      <c r="K2" s="68" t="s">
        <v>21</v>
      </c>
      <c r="L2" s="68"/>
      <c r="M2" s="67" t="s">
        <v>20</v>
      </c>
      <c r="N2" s="62" t="s">
        <v>60</v>
      </c>
      <c r="O2" s="62" t="s">
        <v>61</v>
      </c>
      <c r="P2" s="63" t="s">
        <v>62</v>
      </c>
      <c r="Q2" s="63" t="s">
        <v>63</v>
      </c>
      <c r="R2" s="62" t="s">
        <v>64</v>
      </c>
      <c r="S2" s="67" t="s">
        <v>2</v>
      </c>
      <c r="T2" s="66"/>
    </row>
    <row r="3" spans="1:20" ht="81" customHeight="1" x14ac:dyDescent="0.25">
      <c r="A3" s="62"/>
      <c r="B3" s="62"/>
      <c r="C3" s="62"/>
      <c r="D3" s="67"/>
      <c r="E3" s="7" t="s">
        <v>7</v>
      </c>
      <c r="F3" s="7" t="s">
        <v>24</v>
      </c>
      <c r="G3" s="7" t="s">
        <v>25</v>
      </c>
      <c r="H3" s="7" t="s">
        <v>12</v>
      </c>
      <c r="I3" s="7" t="s">
        <v>5</v>
      </c>
      <c r="J3" s="7" t="s">
        <v>6</v>
      </c>
      <c r="K3" s="7" t="s">
        <v>22</v>
      </c>
      <c r="L3" s="7" t="s">
        <v>23</v>
      </c>
      <c r="M3" s="67"/>
      <c r="N3" s="62"/>
      <c r="O3" s="62"/>
      <c r="P3" s="63"/>
      <c r="Q3" s="63"/>
      <c r="R3" s="62"/>
      <c r="S3" s="67"/>
      <c r="T3" s="66"/>
    </row>
    <row r="4" spans="1:20" s="5" customFormat="1" ht="15" customHeight="1" x14ac:dyDescent="0.25">
      <c r="A4" s="24" t="s">
        <v>83</v>
      </c>
      <c r="B4" s="25">
        <v>8</v>
      </c>
      <c r="C4" s="25">
        <v>5</v>
      </c>
      <c r="D4" s="17">
        <f>B4/9*7+C4/5*8</f>
        <v>14.222222222222221</v>
      </c>
      <c r="E4" s="26">
        <v>5</v>
      </c>
      <c r="F4" s="27">
        <v>1</v>
      </c>
      <c r="G4" s="25">
        <v>7</v>
      </c>
      <c r="H4" s="27">
        <v>1</v>
      </c>
      <c r="I4" s="25">
        <v>3</v>
      </c>
      <c r="J4" s="27">
        <v>1</v>
      </c>
      <c r="K4" s="25">
        <v>5</v>
      </c>
      <c r="L4" s="25">
        <v>5</v>
      </c>
      <c r="M4" s="34">
        <f>F4*5+H4*13+J4*7+E4+G4+I4+K4+L4</f>
        <v>50</v>
      </c>
      <c r="N4" s="40">
        <v>0.4</v>
      </c>
      <c r="O4" s="27">
        <v>0.35</v>
      </c>
      <c r="P4" s="30"/>
      <c r="Q4" s="30"/>
      <c r="R4" s="27">
        <v>0.5</v>
      </c>
      <c r="S4" s="34">
        <f>N4*7+O4*7+R4*21</f>
        <v>15.75</v>
      </c>
      <c r="T4" s="36">
        <f>S4+M4+D4</f>
        <v>79.972222222222229</v>
      </c>
    </row>
    <row r="5" spans="1:20" s="5" customFormat="1" ht="15" customHeight="1" x14ac:dyDescent="0.25">
      <c r="A5" s="24" t="s">
        <v>84</v>
      </c>
      <c r="B5" s="25">
        <v>9</v>
      </c>
      <c r="C5" s="25">
        <v>5</v>
      </c>
      <c r="D5" s="17">
        <f t="shared" ref="D5:D13" si="0">B5/9*7+C5/5*8</f>
        <v>15</v>
      </c>
      <c r="E5" s="26">
        <v>5</v>
      </c>
      <c r="F5" s="27">
        <v>1</v>
      </c>
      <c r="G5" s="25">
        <v>7</v>
      </c>
      <c r="H5" s="27">
        <v>1</v>
      </c>
      <c r="I5" s="25">
        <v>3</v>
      </c>
      <c r="J5" s="27">
        <v>1</v>
      </c>
      <c r="K5" s="25">
        <v>5</v>
      </c>
      <c r="L5" s="25">
        <v>4.5</v>
      </c>
      <c r="M5" s="34">
        <f t="shared" ref="M5:M23" si="1">F5*5+H5*13+J5*7+E5+G5+I5+K5+L5</f>
        <v>49.5</v>
      </c>
      <c r="N5" s="27">
        <v>0.75</v>
      </c>
      <c r="O5" s="27">
        <v>0.85</v>
      </c>
      <c r="P5" s="30"/>
      <c r="Q5" s="30"/>
      <c r="R5" s="27">
        <v>0.85</v>
      </c>
      <c r="S5" s="34">
        <f t="shared" ref="S5:S13" si="2">N5*7+O5*7+R5*21</f>
        <v>29.049999999999997</v>
      </c>
      <c r="T5" s="36">
        <f t="shared" ref="T5:T23" si="3">S5+M5+D5</f>
        <v>93.55</v>
      </c>
    </row>
    <row r="6" spans="1:20" s="5" customFormat="1" ht="15" customHeight="1" x14ac:dyDescent="0.25">
      <c r="A6" s="24" t="s">
        <v>85</v>
      </c>
      <c r="B6" s="25">
        <v>7</v>
      </c>
      <c r="C6" s="25">
        <v>5</v>
      </c>
      <c r="D6" s="17">
        <f t="shared" si="0"/>
        <v>13.444444444444445</v>
      </c>
      <c r="E6" s="26">
        <v>5</v>
      </c>
      <c r="F6" s="27">
        <v>1</v>
      </c>
      <c r="G6" s="25">
        <v>7</v>
      </c>
      <c r="H6" s="27">
        <v>1</v>
      </c>
      <c r="I6" s="25">
        <v>3</v>
      </c>
      <c r="J6" s="27">
        <v>1</v>
      </c>
      <c r="K6" s="25">
        <v>4.5</v>
      </c>
      <c r="L6" s="25">
        <v>4.25</v>
      </c>
      <c r="M6" s="34">
        <f t="shared" si="1"/>
        <v>48.75</v>
      </c>
      <c r="N6" s="27">
        <v>0.45</v>
      </c>
      <c r="O6" s="27">
        <v>0.45</v>
      </c>
      <c r="P6" s="30"/>
      <c r="Q6" s="30"/>
      <c r="R6" s="27">
        <v>0.45</v>
      </c>
      <c r="S6" s="34">
        <f t="shared" si="2"/>
        <v>15.75</v>
      </c>
      <c r="T6" s="36">
        <f t="shared" si="3"/>
        <v>77.944444444444443</v>
      </c>
    </row>
    <row r="7" spans="1:20" s="5" customFormat="1" ht="15" customHeight="1" x14ac:dyDescent="0.25">
      <c r="A7" s="24" t="s">
        <v>86</v>
      </c>
      <c r="B7" s="25">
        <v>8</v>
      </c>
      <c r="C7" s="25">
        <v>5</v>
      </c>
      <c r="D7" s="17">
        <f t="shared" si="0"/>
        <v>14.222222222222221</v>
      </c>
      <c r="E7" s="26"/>
      <c r="F7" s="27"/>
      <c r="G7" s="25"/>
      <c r="H7" s="27"/>
      <c r="I7" s="25"/>
      <c r="J7" s="27"/>
      <c r="K7" s="25"/>
      <c r="L7" s="25"/>
      <c r="M7" s="34">
        <f t="shared" si="1"/>
        <v>0</v>
      </c>
      <c r="N7" s="27">
        <v>0.35</v>
      </c>
      <c r="O7" s="27">
        <v>0.3</v>
      </c>
      <c r="P7" s="30"/>
      <c r="Q7" s="30"/>
      <c r="R7" s="27"/>
      <c r="S7" s="34">
        <f t="shared" si="2"/>
        <v>4.55</v>
      </c>
      <c r="T7" s="36">
        <f t="shared" si="3"/>
        <v>18.772222222222222</v>
      </c>
    </row>
    <row r="8" spans="1:20" s="5" customFormat="1" ht="15" customHeight="1" x14ac:dyDescent="0.25">
      <c r="A8" s="24" t="s">
        <v>87</v>
      </c>
      <c r="B8" s="25">
        <v>8</v>
      </c>
      <c r="C8" s="25">
        <v>3</v>
      </c>
      <c r="D8" s="17">
        <f t="shared" si="0"/>
        <v>11.022222222222222</v>
      </c>
      <c r="E8" s="26"/>
      <c r="F8" s="27"/>
      <c r="G8" s="25"/>
      <c r="H8" s="27"/>
      <c r="I8" s="25"/>
      <c r="J8" s="27"/>
      <c r="K8" s="25"/>
      <c r="L8" s="25"/>
      <c r="M8" s="34">
        <f t="shared" si="1"/>
        <v>0</v>
      </c>
      <c r="N8" s="27">
        <v>0.45</v>
      </c>
      <c r="O8" s="27">
        <v>0.75</v>
      </c>
      <c r="P8" s="30"/>
      <c r="Q8" s="30"/>
      <c r="R8" s="27">
        <v>0.4</v>
      </c>
      <c r="S8" s="34">
        <f t="shared" si="2"/>
        <v>16.8</v>
      </c>
      <c r="T8" s="36">
        <f t="shared" si="3"/>
        <v>27.822222222222223</v>
      </c>
    </row>
    <row r="9" spans="1:20" s="5" customFormat="1" ht="15" customHeight="1" x14ac:dyDescent="0.25">
      <c r="A9" s="39" t="s">
        <v>88</v>
      </c>
      <c r="B9" s="25">
        <v>9</v>
      </c>
      <c r="C9" s="25">
        <v>5</v>
      </c>
      <c r="D9" s="17">
        <f t="shared" si="0"/>
        <v>15</v>
      </c>
      <c r="E9" s="26">
        <v>5</v>
      </c>
      <c r="F9" s="27">
        <v>1</v>
      </c>
      <c r="G9" s="25">
        <v>7</v>
      </c>
      <c r="H9" s="27">
        <v>1</v>
      </c>
      <c r="I9" s="25">
        <v>3</v>
      </c>
      <c r="J9" s="27">
        <v>1</v>
      </c>
      <c r="K9" s="25">
        <v>5</v>
      </c>
      <c r="L9" s="25">
        <v>4.5</v>
      </c>
      <c r="M9" s="34">
        <f t="shared" si="1"/>
        <v>49.5</v>
      </c>
      <c r="N9" s="27">
        <v>0.45</v>
      </c>
      <c r="O9" s="27">
        <v>0.75</v>
      </c>
      <c r="P9" s="30"/>
      <c r="Q9" s="30"/>
      <c r="R9" s="27">
        <v>0.8</v>
      </c>
      <c r="S9" s="34">
        <f t="shared" si="2"/>
        <v>25.200000000000003</v>
      </c>
      <c r="T9" s="36">
        <f t="shared" si="3"/>
        <v>89.7</v>
      </c>
    </row>
    <row r="10" spans="1:20" s="5" customFormat="1" ht="15" customHeight="1" x14ac:dyDescent="0.25">
      <c r="A10" s="24" t="s">
        <v>89</v>
      </c>
      <c r="B10" s="25">
        <v>1</v>
      </c>
      <c r="C10" s="25">
        <v>1</v>
      </c>
      <c r="D10" s="17">
        <f t="shared" si="0"/>
        <v>2.3777777777777778</v>
      </c>
      <c r="E10" s="26"/>
      <c r="F10" s="27"/>
      <c r="G10" s="25"/>
      <c r="H10" s="27"/>
      <c r="I10" s="25"/>
      <c r="J10" s="27"/>
      <c r="K10" s="25"/>
      <c r="L10" s="25"/>
      <c r="M10" s="34">
        <f t="shared" si="1"/>
        <v>0</v>
      </c>
      <c r="N10" s="27"/>
      <c r="O10" s="27"/>
      <c r="P10" s="30"/>
      <c r="Q10" s="30"/>
      <c r="R10" s="27">
        <v>0.6</v>
      </c>
      <c r="S10" s="34">
        <f t="shared" si="2"/>
        <v>12.6</v>
      </c>
      <c r="T10" s="36">
        <f t="shared" si="3"/>
        <v>14.977777777777778</v>
      </c>
    </row>
    <row r="11" spans="1:20" s="5" customFormat="1" ht="15" customHeight="1" x14ac:dyDescent="0.25">
      <c r="A11" s="24" t="s">
        <v>90</v>
      </c>
      <c r="B11" s="25">
        <v>9</v>
      </c>
      <c r="C11" s="25">
        <v>5</v>
      </c>
      <c r="D11" s="17">
        <f t="shared" si="0"/>
        <v>15</v>
      </c>
      <c r="E11" s="26">
        <v>5</v>
      </c>
      <c r="F11" s="27">
        <v>1</v>
      </c>
      <c r="G11" s="25">
        <v>7</v>
      </c>
      <c r="H11" s="27">
        <v>1</v>
      </c>
      <c r="I11" s="25">
        <v>3</v>
      </c>
      <c r="J11" s="27">
        <v>1</v>
      </c>
      <c r="K11" s="25">
        <v>4.75</v>
      </c>
      <c r="L11" s="25">
        <v>4.75</v>
      </c>
      <c r="M11" s="34">
        <f t="shared" si="1"/>
        <v>49.5</v>
      </c>
      <c r="N11" s="27">
        <v>0.65</v>
      </c>
      <c r="O11" s="27">
        <v>0.55000000000000004</v>
      </c>
      <c r="P11" s="30"/>
      <c r="Q11" s="30"/>
      <c r="R11" s="27">
        <v>0.65</v>
      </c>
      <c r="S11" s="34">
        <f t="shared" si="2"/>
        <v>22.05</v>
      </c>
      <c r="T11" s="36">
        <f t="shared" si="3"/>
        <v>86.55</v>
      </c>
    </row>
    <row r="12" spans="1:20" s="5" customFormat="1" ht="15" customHeight="1" x14ac:dyDescent="0.25">
      <c r="A12" s="24" t="s">
        <v>91</v>
      </c>
      <c r="B12" s="25">
        <v>9</v>
      </c>
      <c r="C12" s="25">
        <v>5</v>
      </c>
      <c r="D12" s="17">
        <f t="shared" si="0"/>
        <v>15</v>
      </c>
      <c r="E12" s="26">
        <v>5</v>
      </c>
      <c r="F12" s="27">
        <v>1</v>
      </c>
      <c r="G12" s="25">
        <v>7</v>
      </c>
      <c r="H12" s="27">
        <v>1</v>
      </c>
      <c r="I12" s="25">
        <v>3</v>
      </c>
      <c r="J12" s="27">
        <v>1</v>
      </c>
      <c r="K12" s="25">
        <v>4.5</v>
      </c>
      <c r="L12" s="25">
        <v>4.25</v>
      </c>
      <c r="M12" s="34">
        <f t="shared" si="1"/>
        <v>48.75</v>
      </c>
      <c r="N12" s="27">
        <v>0.65</v>
      </c>
      <c r="O12" s="27">
        <v>0.3</v>
      </c>
      <c r="P12" s="30"/>
      <c r="Q12" s="30"/>
      <c r="R12" s="27">
        <v>0.5</v>
      </c>
      <c r="S12" s="34">
        <f t="shared" si="2"/>
        <v>17.149999999999999</v>
      </c>
      <c r="T12" s="36">
        <f t="shared" si="3"/>
        <v>80.900000000000006</v>
      </c>
    </row>
    <row r="13" spans="1:20" s="5" customFormat="1" ht="15" customHeight="1" x14ac:dyDescent="0.25">
      <c r="A13" s="24" t="s">
        <v>92</v>
      </c>
      <c r="B13" s="25">
        <v>7</v>
      </c>
      <c r="C13" s="25">
        <v>2</v>
      </c>
      <c r="D13" s="17">
        <f t="shared" si="0"/>
        <v>8.6444444444444457</v>
      </c>
      <c r="E13" s="26">
        <v>0</v>
      </c>
      <c r="F13" s="27">
        <v>1</v>
      </c>
      <c r="G13" s="25">
        <v>0</v>
      </c>
      <c r="H13" s="27">
        <v>1</v>
      </c>
      <c r="I13" s="25">
        <v>0</v>
      </c>
      <c r="J13" s="27">
        <v>1</v>
      </c>
      <c r="K13" s="25">
        <v>4</v>
      </c>
      <c r="L13" s="25">
        <v>4</v>
      </c>
      <c r="M13" s="34">
        <f t="shared" si="1"/>
        <v>33</v>
      </c>
      <c r="N13" s="27">
        <v>0.55000000000000004</v>
      </c>
      <c r="O13" s="27"/>
      <c r="P13" s="30"/>
      <c r="Q13" s="30"/>
      <c r="R13" s="27">
        <v>0.4</v>
      </c>
      <c r="S13" s="34">
        <f t="shared" si="2"/>
        <v>12.25</v>
      </c>
      <c r="T13" s="36">
        <f t="shared" si="3"/>
        <v>53.894444444444446</v>
      </c>
    </row>
    <row r="14" spans="1:20" s="23" customFormat="1" ht="15" customHeight="1" x14ac:dyDescent="0.25">
      <c r="A14" s="13" t="s">
        <v>93</v>
      </c>
      <c r="B14" s="28">
        <v>9</v>
      </c>
      <c r="C14" s="28">
        <v>4</v>
      </c>
      <c r="D14" s="18">
        <f>B14/9*7+C14/5*8</f>
        <v>13.4</v>
      </c>
      <c r="E14" s="29">
        <v>5</v>
      </c>
      <c r="F14" s="30">
        <v>1</v>
      </c>
      <c r="G14" s="28">
        <v>7</v>
      </c>
      <c r="H14" s="30">
        <v>1</v>
      </c>
      <c r="I14" s="28">
        <v>3</v>
      </c>
      <c r="J14" s="30">
        <v>1</v>
      </c>
      <c r="K14" s="28">
        <v>4.75</v>
      </c>
      <c r="L14" s="28">
        <v>4.5</v>
      </c>
      <c r="M14" s="35">
        <f t="shared" si="1"/>
        <v>49.25</v>
      </c>
      <c r="N14" s="30">
        <v>0.55000000000000004</v>
      </c>
      <c r="O14" s="30">
        <v>0.9</v>
      </c>
      <c r="P14" s="30"/>
      <c r="Q14" s="30"/>
      <c r="R14" s="30">
        <v>0.9</v>
      </c>
      <c r="S14" s="35">
        <f>N14*7+O14*7+R14*21</f>
        <v>29.050000000000004</v>
      </c>
      <c r="T14" s="37">
        <f t="shared" si="3"/>
        <v>91.700000000000017</v>
      </c>
    </row>
    <row r="15" spans="1:20" s="23" customFormat="1" ht="15" customHeight="1" x14ac:dyDescent="0.25">
      <c r="A15" s="13" t="s">
        <v>94</v>
      </c>
      <c r="B15" s="28">
        <v>8</v>
      </c>
      <c r="C15" s="28">
        <v>3</v>
      </c>
      <c r="D15" s="18">
        <f t="shared" ref="D15:D23" si="4">B15/9*7+C15/5*8</f>
        <v>11.022222222222222</v>
      </c>
      <c r="E15" s="29"/>
      <c r="F15" s="30"/>
      <c r="G15" s="28"/>
      <c r="H15" s="30"/>
      <c r="I15" s="28"/>
      <c r="J15" s="30"/>
      <c r="K15" s="28"/>
      <c r="L15" s="28"/>
      <c r="M15" s="35">
        <f t="shared" si="1"/>
        <v>0</v>
      </c>
      <c r="N15" s="30">
        <v>0.65</v>
      </c>
      <c r="O15" s="30">
        <v>0.6</v>
      </c>
      <c r="P15" s="30"/>
      <c r="Q15" s="30"/>
      <c r="R15" s="30"/>
      <c r="S15" s="35">
        <f t="shared" ref="S15:S23" si="5">N15*7+O15*7+R15*21</f>
        <v>8.75</v>
      </c>
      <c r="T15" s="37">
        <f t="shared" si="3"/>
        <v>19.772222222222222</v>
      </c>
    </row>
    <row r="16" spans="1:20" s="23" customFormat="1" ht="15" customHeight="1" x14ac:dyDescent="0.25">
      <c r="A16" s="13" t="s">
        <v>95</v>
      </c>
      <c r="B16" s="28">
        <v>8</v>
      </c>
      <c r="C16" s="28">
        <v>5</v>
      </c>
      <c r="D16" s="18">
        <f t="shared" si="4"/>
        <v>14.222222222222221</v>
      </c>
      <c r="E16" s="29">
        <v>5</v>
      </c>
      <c r="F16" s="30">
        <v>1</v>
      </c>
      <c r="G16" s="28">
        <v>7</v>
      </c>
      <c r="H16" s="30">
        <v>1</v>
      </c>
      <c r="I16" s="28">
        <v>3</v>
      </c>
      <c r="J16" s="30">
        <v>1</v>
      </c>
      <c r="K16" s="28">
        <v>4.25</v>
      </c>
      <c r="L16" s="28">
        <v>4</v>
      </c>
      <c r="M16" s="35">
        <f t="shared" si="1"/>
        <v>48.25</v>
      </c>
      <c r="N16" s="30">
        <v>0.45</v>
      </c>
      <c r="O16" s="30">
        <v>0.65</v>
      </c>
      <c r="P16" s="30"/>
      <c r="Q16" s="30"/>
      <c r="R16" s="30">
        <v>0.4</v>
      </c>
      <c r="S16" s="35">
        <f t="shared" si="5"/>
        <v>16.100000000000001</v>
      </c>
      <c r="T16" s="37">
        <f t="shared" si="3"/>
        <v>78.572222222222223</v>
      </c>
    </row>
    <row r="17" spans="1:20" s="23" customFormat="1" ht="15" customHeight="1" x14ac:dyDescent="0.25">
      <c r="A17" s="13" t="s">
        <v>96</v>
      </c>
      <c r="B17" s="28">
        <v>8</v>
      </c>
      <c r="C17" s="28">
        <v>3</v>
      </c>
      <c r="D17" s="18">
        <f t="shared" si="4"/>
        <v>11.022222222222222</v>
      </c>
      <c r="E17" s="29">
        <v>0</v>
      </c>
      <c r="F17" s="30">
        <v>1</v>
      </c>
      <c r="G17" s="28">
        <v>0</v>
      </c>
      <c r="H17" s="30">
        <v>1</v>
      </c>
      <c r="I17" s="28">
        <v>0</v>
      </c>
      <c r="J17" s="30">
        <v>1</v>
      </c>
      <c r="K17" s="28">
        <v>4.5</v>
      </c>
      <c r="L17" s="28">
        <v>4.5</v>
      </c>
      <c r="M17" s="35">
        <f t="shared" si="1"/>
        <v>34</v>
      </c>
      <c r="N17" s="30">
        <v>0.6</v>
      </c>
      <c r="O17" s="30">
        <v>0.7</v>
      </c>
      <c r="P17" s="30"/>
      <c r="Q17" s="30"/>
      <c r="R17" s="30">
        <v>0.8</v>
      </c>
      <c r="S17" s="35">
        <f t="shared" si="5"/>
        <v>25.9</v>
      </c>
      <c r="T17" s="37">
        <f t="shared" si="3"/>
        <v>70.922222222222217</v>
      </c>
    </row>
    <row r="18" spans="1:20" s="23" customFormat="1" ht="15" customHeight="1" x14ac:dyDescent="0.25">
      <c r="A18" s="13" t="s">
        <v>97</v>
      </c>
      <c r="B18" s="28">
        <v>8</v>
      </c>
      <c r="C18" s="28">
        <v>2</v>
      </c>
      <c r="D18" s="18">
        <f t="shared" si="4"/>
        <v>9.4222222222222207</v>
      </c>
      <c r="E18" s="29">
        <v>0</v>
      </c>
      <c r="F18" s="30">
        <v>1</v>
      </c>
      <c r="G18" s="28">
        <v>0</v>
      </c>
      <c r="H18" s="30">
        <v>1</v>
      </c>
      <c r="I18" s="28">
        <v>0</v>
      </c>
      <c r="J18" s="30">
        <v>1</v>
      </c>
      <c r="K18" s="28">
        <v>4.25</v>
      </c>
      <c r="L18" s="28">
        <v>4.5</v>
      </c>
      <c r="M18" s="35">
        <f t="shared" si="1"/>
        <v>33.75</v>
      </c>
      <c r="N18" s="30">
        <v>0.85</v>
      </c>
      <c r="O18" s="30">
        <v>0.45</v>
      </c>
      <c r="P18" s="30"/>
      <c r="Q18" s="30"/>
      <c r="R18" s="30">
        <v>0.45</v>
      </c>
      <c r="S18" s="35">
        <f t="shared" si="5"/>
        <v>18.55</v>
      </c>
      <c r="T18" s="37">
        <f t="shared" si="3"/>
        <v>61.722222222222214</v>
      </c>
    </row>
    <row r="19" spans="1:20" s="23" customFormat="1" ht="15" customHeight="1" x14ac:dyDescent="0.25">
      <c r="A19" s="13" t="s">
        <v>98</v>
      </c>
      <c r="B19" s="28">
        <v>8</v>
      </c>
      <c r="C19" s="28">
        <v>4</v>
      </c>
      <c r="D19" s="18">
        <f t="shared" si="4"/>
        <v>12.622222222222222</v>
      </c>
      <c r="E19" s="29">
        <v>0</v>
      </c>
      <c r="F19" s="30">
        <v>1</v>
      </c>
      <c r="G19" s="28">
        <v>0</v>
      </c>
      <c r="H19" s="30">
        <v>1</v>
      </c>
      <c r="I19" s="28">
        <v>0</v>
      </c>
      <c r="J19" s="30">
        <v>1</v>
      </c>
      <c r="K19" s="28">
        <v>4</v>
      </c>
      <c r="L19" s="28">
        <v>3.5</v>
      </c>
      <c r="M19" s="35">
        <f t="shared" si="1"/>
        <v>32.5</v>
      </c>
      <c r="N19" s="30">
        <v>0.7</v>
      </c>
      <c r="O19" s="30"/>
      <c r="P19" s="30"/>
      <c r="Q19" s="30"/>
      <c r="R19" s="30">
        <v>0.9</v>
      </c>
      <c r="S19" s="35">
        <f t="shared" si="5"/>
        <v>23.8</v>
      </c>
      <c r="T19" s="37">
        <f t="shared" si="3"/>
        <v>68.922222222222217</v>
      </c>
    </row>
    <row r="20" spans="1:20" s="23" customFormat="1" ht="15" customHeight="1" x14ac:dyDescent="0.25">
      <c r="A20" s="13" t="s">
        <v>99</v>
      </c>
      <c r="B20" s="28">
        <v>8</v>
      </c>
      <c r="C20" s="28">
        <v>2</v>
      </c>
      <c r="D20" s="18">
        <f t="shared" si="4"/>
        <v>9.4222222222222207</v>
      </c>
      <c r="E20" s="29">
        <v>0</v>
      </c>
      <c r="F20" s="30">
        <v>1</v>
      </c>
      <c r="G20" s="28">
        <v>0</v>
      </c>
      <c r="H20" s="30">
        <v>1</v>
      </c>
      <c r="I20" s="28">
        <v>0</v>
      </c>
      <c r="J20" s="30">
        <v>1</v>
      </c>
      <c r="K20" s="28">
        <v>4</v>
      </c>
      <c r="L20" s="28">
        <v>3.5</v>
      </c>
      <c r="M20" s="35">
        <f t="shared" si="1"/>
        <v>32.5</v>
      </c>
      <c r="N20" s="30">
        <v>0.4</v>
      </c>
      <c r="O20" s="30"/>
      <c r="P20" s="30"/>
      <c r="Q20" s="30"/>
      <c r="R20" s="30">
        <v>0.25</v>
      </c>
      <c r="S20" s="35">
        <f t="shared" si="5"/>
        <v>8.0500000000000007</v>
      </c>
      <c r="T20" s="37">
        <f t="shared" si="3"/>
        <v>49.972222222222214</v>
      </c>
    </row>
    <row r="21" spans="1:20" s="23" customFormat="1" ht="15" customHeight="1" x14ac:dyDescent="0.25">
      <c r="A21" s="13" t="s">
        <v>100</v>
      </c>
      <c r="B21" s="28">
        <v>5</v>
      </c>
      <c r="C21" s="28">
        <v>4</v>
      </c>
      <c r="D21" s="18">
        <f t="shared" si="4"/>
        <v>10.28888888888889</v>
      </c>
      <c r="E21" s="29">
        <v>0</v>
      </c>
      <c r="F21" s="30">
        <v>1</v>
      </c>
      <c r="G21" s="28">
        <v>0</v>
      </c>
      <c r="H21" s="30">
        <v>1</v>
      </c>
      <c r="I21" s="28">
        <v>0</v>
      </c>
      <c r="J21" s="30">
        <v>1</v>
      </c>
      <c r="K21" s="28">
        <v>4</v>
      </c>
      <c r="L21" s="28">
        <v>4</v>
      </c>
      <c r="M21" s="35">
        <f t="shared" si="1"/>
        <v>33</v>
      </c>
      <c r="N21" s="30">
        <v>0.5</v>
      </c>
      <c r="O21" s="30"/>
      <c r="P21" s="30"/>
      <c r="Q21" s="30"/>
      <c r="R21" s="30">
        <v>0.45</v>
      </c>
      <c r="S21" s="35">
        <f t="shared" si="5"/>
        <v>12.950000000000001</v>
      </c>
      <c r="T21" s="37">
        <f t="shared" si="3"/>
        <v>56.238888888888894</v>
      </c>
    </row>
    <row r="22" spans="1:20" s="23" customFormat="1" ht="15" customHeight="1" x14ac:dyDescent="0.25">
      <c r="A22" s="13" t="s">
        <v>101</v>
      </c>
      <c r="B22" s="28">
        <v>9</v>
      </c>
      <c r="C22" s="28">
        <v>1</v>
      </c>
      <c r="D22" s="18">
        <f t="shared" si="4"/>
        <v>8.6</v>
      </c>
      <c r="E22" s="29">
        <v>0</v>
      </c>
      <c r="F22" s="30">
        <v>1</v>
      </c>
      <c r="G22" s="28">
        <v>0</v>
      </c>
      <c r="H22" s="30">
        <v>1</v>
      </c>
      <c r="I22" s="28">
        <v>0</v>
      </c>
      <c r="J22" s="30">
        <v>1</v>
      </c>
      <c r="K22" s="28">
        <v>3.5</v>
      </c>
      <c r="L22" s="28">
        <v>3.5</v>
      </c>
      <c r="M22" s="35">
        <f t="shared" si="1"/>
        <v>32</v>
      </c>
      <c r="N22" s="30">
        <v>0.4</v>
      </c>
      <c r="O22" s="30">
        <v>0.3</v>
      </c>
      <c r="P22" s="30"/>
      <c r="Q22" s="30"/>
      <c r="R22" s="30">
        <v>0.4</v>
      </c>
      <c r="S22" s="35">
        <f t="shared" si="5"/>
        <v>13.3</v>
      </c>
      <c r="T22" s="37">
        <f t="shared" si="3"/>
        <v>53.9</v>
      </c>
    </row>
    <row r="23" spans="1:20" s="23" customFormat="1" ht="15" customHeight="1" x14ac:dyDescent="0.25">
      <c r="A23" s="13" t="s">
        <v>102</v>
      </c>
      <c r="B23" s="28">
        <v>4</v>
      </c>
      <c r="C23" s="28"/>
      <c r="D23" s="18">
        <f t="shared" si="4"/>
        <v>3.1111111111111107</v>
      </c>
      <c r="E23" s="29">
        <v>0</v>
      </c>
      <c r="F23" s="30">
        <v>1</v>
      </c>
      <c r="G23" s="28">
        <v>0</v>
      </c>
      <c r="H23" s="30">
        <v>1</v>
      </c>
      <c r="I23" s="28">
        <v>0</v>
      </c>
      <c r="J23" s="30">
        <v>1</v>
      </c>
      <c r="K23" s="28">
        <v>4.5</v>
      </c>
      <c r="L23" s="28">
        <v>4</v>
      </c>
      <c r="M23" s="35">
        <f t="shared" si="1"/>
        <v>33.5</v>
      </c>
      <c r="N23" s="30">
        <v>0.4</v>
      </c>
      <c r="O23" s="30"/>
      <c r="P23" s="30"/>
      <c r="Q23" s="30"/>
      <c r="R23" s="30">
        <v>0.35</v>
      </c>
      <c r="S23" s="35">
        <f t="shared" si="5"/>
        <v>10.15</v>
      </c>
      <c r="T23" s="37">
        <f t="shared" si="3"/>
        <v>46.761111111111106</v>
      </c>
    </row>
    <row r="24" spans="1:20" x14ac:dyDescent="0.25">
      <c r="N24" s="1">
        <f>AVERAGE(N4:N23)</f>
        <v>0.5368421052631579</v>
      </c>
    </row>
  </sheetData>
  <mergeCells count="19">
    <mergeCell ref="N2:N3"/>
    <mergeCell ref="O2:O3"/>
    <mergeCell ref="P2:P3"/>
    <mergeCell ref="A1:A3"/>
    <mergeCell ref="B1:D1"/>
    <mergeCell ref="E1:M1"/>
    <mergeCell ref="N1:S1"/>
    <mergeCell ref="T1:T3"/>
    <mergeCell ref="B2:B3"/>
    <mergeCell ref="C2:C3"/>
    <mergeCell ref="D2:D3"/>
    <mergeCell ref="E2:F2"/>
    <mergeCell ref="G2:H2"/>
    <mergeCell ref="Q2:Q3"/>
    <mergeCell ref="R2:R3"/>
    <mergeCell ref="S2:S3"/>
    <mergeCell ref="I2:J2"/>
    <mergeCell ref="K2:L2"/>
    <mergeCell ref="M2:M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7"/>
  <sheetViews>
    <sheetView topLeftCell="A4" workbookViewId="0">
      <pane xSplit="1" topLeftCell="E1" activePane="topRight" state="frozen"/>
      <selection activeCell="A2" sqref="A2"/>
      <selection pane="topRight" activeCell="K21" sqref="K21"/>
    </sheetView>
  </sheetViews>
  <sheetFormatPr defaultRowHeight="15" x14ac:dyDescent="0.25"/>
  <cols>
    <col min="1" max="1" width="36" customWidth="1"/>
    <col min="2" max="2" width="11" customWidth="1"/>
    <col min="3" max="3" width="11.28515625" customWidth="1"/>
    <col min="4" max="4" width="15.140625" customWidth="1"/>
    <col min="5" max="5" width="17.85546875" customWidth="1"/>
    <col min="6" max="6" width="13.28515625" customWidth="1"/>
    <col min="7" max="7" width="17.5703125" customWidth="1"/>
    <col min="8" max="8" width="13.5703125" customWidth="1"/>
    <col min="9" max="9" width="17" customWidth="1"/>
    <col min="10" max="12" width="13.5703125" customWidth="1"/>
    <col min="13" max="13" width="13" customWidth="1"/>
    <col min="14" max="14" width="9.42578125" customWidth="1"/>
    <col min="17" max="18" width="9.140625" style="6"/>
    <col min="19" max="19" width="13.7109375" customWidth="1"/>
    <col min="20" max="20" width="12.140625" customWidth="1"/>
  </cols>
  <sheetData>
    <row r="1" spans="1:20" ht="32.25" customHeight="1" x14ac:dyDescent="0.25">
      <c r="A1" s="62" t="s">
        <v>0</v>
      </c>
      <c r="B1" s="65" t="s">
        <v>55</v>
      </c>
      <c r="C1" s="65"/>
      <c r="D1" s="65"/>
      <c r="E1" s="65" t="s">
        <v>19</v>
      </c>
      <c r="F1" s="65"/>
      <c r="G1" s="65"/>
      <c r="H1" s="65"/>
      <c r="I1" s="65"/>
      <c r="J1" s="65"/>
      <c r="K1" s="65"/>
      <c r="L1" s="65"/>
      <c r="M1" s="65"/>
      <c r="N1" s="65" t="s">
        <v>59</v>
      </c>
      <c r="O1" s="65"/>
      <c r="P1" s="65"/>
      <c r="Q1" s="65"/>
      <c r="R1" s="65"/>
      <c r="S1" s="65"/>
      <c r="T1" s="66" t="s">
        <v>8</v>
      </c>
    </row>
    <row r="2" spans="1:20" x14ac:dyDescent="0.25">
      <c r="A2" s="62"/>
      <c r="B2" s="62" t="s">
        <v>56</v>
      </c>
      <c r="C2" s="62" t="s">
        <v>57</v>
      </c>
      <c r="D2" s="67" t="s">
        <v>1</v>
      </c>
      <c r="E2" s="62" t="s">
        <v>4</v>
      </c>
      <c r="F2" s="62"/>
      <c r="G2" s="62" t="s">
        <v>11</v>
      </c>
      <c r="H2" s="62"/>
      <c r="I2" s="68" t="s">
        <v>10</v>
      </c>
      <c r="J2" s="68"/>
      <c r="K2" s="68" t="s">
        <v>21</v>
      </c>
      <c r="L2" s="68"/>
      <c r="M2" s="67" t="s">
        <v>20</v>
      </c>
      <c r="N2" s="62" t="s">
        <v>60</v>
      </c>
      <c r="O2" s="62" t="s">
        <v>61</v>
      </c>
      <c r="P2" s="62" t="s">
        <v>62</v>
      </c>
      <c r="Q2" s="63" t="s">
        <v>63</v>
      </c>
      <c r="R2" s="63" t="s">
        <v>64</v>
      </c>
      <c r="S2" s="67" t="s">
        <v>2</v>
      </c>
      <c r="T2" s="66"/>
    </row>
    <row r="3" spans="1:20" ht="81" customHeight="1" x14ac:dyDescent="0.25">
      <c r="A3" s="62"/>
      <c r="B3" s="62"/>
      <c r="C3" s="62"/>
      <c r="D3" s="67"/>
      <c r="E3" s="7" t="s">
        <v>7</v>
      </c>
      <c r="F3" s="7" t="s">
        <v>24</v>
      </c>
      <c r="G3" s="7" t="s">
        <v>25</v>
      </c>
      <c r="H3" s="7" t="s">
        <v>12</v>
      </c>
      <c r="I3" s="7" t="s">
        <v>5</v>
      </c>
      <c r="J3" s="7" t="s">
        <v>6</v>
      </c>
      <c r="K3" s="7" t="s">
        <v>22</v>
      </c>
      <c r="L3" s="7" t="s">
        <v>23</v>
      </c>
      <c r="M3" s="67"/>
      <c r="N3" s="62"/>
      <c r="O3" s="62"/>
      <c r="P3" s="62"/>
      <c r="Q3" s="63"/>
      <c r="R3" s="63"/>
      <c r="S3" s="67"/>
      <c r="T3" s="66"/>
    </row>
    <row r="4" spans="1:20" s="31" customFormat="1" x14ac:dyDescent="0.25">
      <c r="A4" s="24" t="s">
        <v>103</v>
      </c>
      <c r="B4" s="25">
        <v>9</v>
      </c>
      <c r="C4" s="25">
        <v>5</v>
      </c>
      <c r="D4" s="17">
        <f>B4/9*7+C4/5*8</f>
        <v>15</v>
      </c>
      <c r="E4" s="26">
        <v>5</v>
      </c>
      <c r="F4" s="27">
        <v>1</v>
      </c>
      <c r="G4" s="25">
        <v>7</v>
      </c>
      <c r="H4" s="27">
        <v>1</v>
      </c>
      <c r="I4" s="25">
        <v>3</v>
      </c>
      <c r="J4" s="27">
        <v>1</v>
      </c>
      <c r="K4" s="25">
        <v>5</v>
      </c>
      <c r="L4" s="25">
        <v>5</v>
      </c>
      <c r="M4" s="34">
        <f>F4*5+H4*13+J4*7+E4+G4+I4+K4+L4</f>
        <v>50</v>
      </c>
      <c r="N4" s="27">
        <v>0.7</v>
      </c>
      <c r="O4" s="40">
        <v>0.85</v>
      </c>
      <c r="P4" s="27">
        <v>0.8</v>
      </c>
      <c r="Q4" s="30"/>
      <c r="R4" s="30"/>
      <c r="S4" s="41">
        <f>N4*7+O4*7+P4*21</f>
        <v>27.65</v>
      </c>
      <c r="T4" s="36">
        <f>S4+M4+D4</f>
        <v>92.65</v>
      </c>
    </row>
    <row r="5" spans="1:20" s="31" customFormat="1" x14ac:dyDescent="0.25">
      <c r="A5" s="24" t="s">
        <v>104</v>
      </c>
      <c r="B5" s="25">
        <v>2</v>
      </c>
      <c r="C5" s="25"/>
      <c r="D5" s="17">
        <f t="shared" ref="D5:D16" si="0">B5/9*7+C5/5*8</f>
        <v>1.5555555555555554</v>
      </c>
      <c r="E5" s="26"/>
      <c r="F5" s="27"/>
      <c r="G5" s="25"/>
      <c r="H5" s="27"/>
      <c r="I5" s="25"/>
      <c r="J5" s="27"/>
      <c r="K5" s="25"/>
      <c r="L5" s="25"/>
      <c r="M5" s="34">
        <f t="shared" ref="M5:M23" si="1">F5*5+H5*13+J5*7+E5+G5+I5+K5+L5</f>
        <v>0</v>
      </c>
      <c r="N5" s="27">
        <v>0.35</v>
      </c>
      <c r="O5" s="27"/>
      <c r="P5" s="27"/>
      <c r="Q5" s="30"/>
      <c r="R5" s="30"/>
      <c r="S5" s="41">
        <f t="shared" ref="S5:S16" si="2">N5*7+O5*7+P5*21</f>
        <v>2.4499999999999997</v>
      </c>
      <c r="T5" s="36">
        <f t="shared" ref="T5:T23" si="3">S5+M5+D5</f>
        <v>4.0055555555555546</v>
      </c>
    </row>
    <row r="6" spans="1:20" s="31" customFormat="1" x14ac:dyDescent="0.25">
      <c r="A6" s="24" t="s">
        <v>105</v>
      </c>
      <c r="B6" s="25">
        <v>8</v>
      </c>
      <c r="C6" s="25">
        <v>5</v>
      </c>
      <c r="D6" s="17">
        <f t="shared" si="0"/>
        <v>14.222222222222221</v>
      </c>
      <c r="E6" s="26"/>
      <c r="F6" s="27"/>
      <c r="G6" s="25"/>
      <c r="H6" s="27"/>
      <c r="I6" s="25"/>
      <c r="J6" s="27"/>
      <c r="K6" s="25"/>
      <c r="L6" s="25"/>
      <c r="M6" s="34">
        <f t="shared" si="1"/>
        <v>0</v>
      </c>
      <c r="N6" s="27">
        <v>0.3</v>
      </c>
      <c r="O6" s="27">
        <v>0.35</v>
      </c>
      <c r="P6" s="27">
        <v>0.25</v>
      </c>
      <c r="Q6" s="30"/>
      <c r="R6" s="30"/>
      <c r="S6" s="41">
        <f t="shared" si="2"/>
        <v>9.8000000000000007</v>
      </c>
      <c r="T6" s="36">
        <f t="shared" si="3"/>
        <v>24.022222222222222</v>
      </c>
    </row>
    <row r="7" spans="1:20" s="31" customFormat="1" x14ac:dyDescent="0.25">
      <c r="A7" s="24" t="s">
        <v>106</v>
      </c>
      <c r="B7" s="25">
        <v>1</v>
      </c>
      <c r="C7" s="25">
        <v>2</v>
      </c>
      <c r="D7" s="17">
        <f t="shared" si="0"/>
        <v>3.9777777777777779</v>
      </c>
      <c r="E7" s="26"/>
      <c r="F7" s="27"/>
      <c r="G7" s="25"/>
      <c r="H7" s="27"/>
      <c r="I7" s="25"/>
      <c r="J7" s="27"/>
      <c r="K7" s="25"/>
      <c r="L7" s="25"/>
      <c r="M7" s="34">
        <f t="shared" si="1"/>
        <v>0</v>
      </c>
      <c r="N7" s="27"/>
      <c r="O7" s="27">
        <v>0.5</v>
      </c>
      <c r="P7" s="27">
        <v>0.3</v>
      </c>
      <c r="Q7" s="30"/>
      <c r="R7" s="30"/>
      <c r="S7" s="41">
        <f t="shared" si="2"/>
        <v>9.8000000000000007</v>
      </c>
      <c r="T7" s="36">
        <f t="shared" si="3"/>
        <v>13.777777777777779</v>
      </c>
    </row>
    <row r="8" spans="1:20" s="31" customFormat="1" x14ac:dyDescent="0.25">
      <c r="A8" s="24" t="s">
        <v>107</v>
      </c>
      <c r="B8" s="25">
        <v>7</v>
      </c>
      <c r="C8" s="25">
        <v>5</v>
      </c>
      <c r="D8" s="17">
        <f t="shared" si="0"/>
        <v>13.444444444444445</v>
      </c>
      <c r="E8" s="26">
        <v>0</v>
      </c>
      <c r="F8" s="27">
        <v>1</v>
      </c>
      <c r="G8" s="25"/>
      <c r="H8" s="27"/>
      <c r="I8" s="25"/>
      <c r="J8" s="27"/>
      <c r="K8" s="25"/>
      <c r="L8" s="25"/>
      <c r="M8" s="34">
        <f t="shared" si="1"/>
        <v>5</v>
      </c>
      <c r="N8" s="40">
        <v>0.55000000000000004</v>
      </c>
      <c r="O8" s="27">
        <v>0.1</v>
      </c>
      <c r="P8" s="27">
        <v>0.2</v>
      </c>
      <c r="Q8" s="30"/>
      <c r="R8" s="30"/>
      <c r="S8" s="41">
        <f t="shared" si="2"/>
        <v>8.75</v>
      </c>
      <c r="T8" s="36">
        <f t="shared" si="3"/>
        <v>27.194444444444443</v>
      </c>
    </row>
    <row r="9" spans="1:20" s="31" customFormat="1" x14ac:dyDescent="0.25">
      <c r="A9" s="24" t="s">
        <v>108</v>
      </c>
      <c r="B9" s="25">
        <v>3</v>
      </c>
      <c r="C9" s="25">
        <v>2</v>
      </c>
      <c r="D9" s="17">
        <f t="shared" si="0"/>
        <v>5.5333333333333332</v>
      </c>
      <c r="E9" s="26">
        <v>0</v>
      </c>
      <c r="F9" s="27">
        <v>1</v>
      </c>
      <c r="G9" s="25">
        <v>0</v>
      </c>
      <c r="H9" s="27">
        <v>1</v>
      </c>
      <c r="I9" s="25">
        <v>0</v>
      </c>
      <c r="J9" s="27">
        <v>1</v>
      </c>
      <c r="K9" s="25"/>
      <c r="L9" s="25"/>
      <c r="M9" s="34">
        <f t="shared" si="1"/>
        <v>25</v>
      </c>
      <c r="N9" s="27"/>
      <c r="O9" s="27">
        <v>0.85</v>
      </c>
      <c r="P9" s="27"/>
      <c r="Q9" s="30"/>
      <c r="R9" s="30"/>
      <c r="S9" s="41">
        <f t="shared" si="2"/>
        <v>5.95</v>
      </c>
      <c r="T9" s="36">
        <f t="shared" si="3"/>
        <v>36.483333333333334</v>
      </c>
    </row>
    <row r="10" spans="1:20" s="31" customFormat="1" x14ac:dyDescent="0.25">
      <c r="A10" s="24" t="s">
        <v>109</v>
      </c>
      <c r="B10" s="25">
        <v>5</v>
      </c>
      <c r="C10" s="25">
        <v>5</v>
      </c>
      <c r="D10" s="17">
        <f t="shared" si="0"/>
        <v>11.888888888888889</v>
      </c>
      <c r="E10" s="26"/>
      <c r="F10" s="27"/>
      <c r="G10" s="25"/>
      <c r="H10" s="27"/>
      <c r="I10" s="25"/>
      <c r="J10" s="27"/>
      <c r="K10" s="25"/>
      <c r="L10" s="25"/>
      <c r="M10" s="34">
        <f t="shared" si="1"/>
        <v>0</v>
      </c>
      <c r="N10" s="27">
        <v>0.45</v>
      </c>
      <c r="O10" s="27">
        <f>14/20</f>
        <v>0.7</v>
      </c>
      <c r="P10" s="27"/>
      <c r="Q10" s="30"/>
      <c r="R10" s="30"/>
      <c r="S10" s="41">
        <f t="shared" si="2"/>
        <v>8.0499999999999989</v>
      </c>
      <c r="T10" s="36">
        <f t="shared" si="3"/>
        <v>19.93888888888889</v>
      </c>
    </row>
    <row r="11" spans="1:20" s="31" customFormat="1" x14ac:dyDescent="0.25">
      <c r="A11" s="24" t="s">
        <v>110</v>
      </c>
      <c r="B11" s="25">
        <v>9</v>
      </c>
      <c r="C11" s="25">
        <v>5</v>
      </c>
      <c r="D11" s="17">
        <f t="shared" si="0"/>
        <v>15</v>
      </c>
      <c r="E11" s="26">
        <v>5</v>
      </c>
      <c r="F11" s="27">
        <v>1</v>
      </c>
      <c r="G11" s="25">
        <v>7</v>
      </c>
      <c r="H11" s="27">
        <v>1</v>
      </c>
      <c r="I11" s="25">
        <v>3</v>
      </c>
      <c r="J11" s="27">
        <v>1</v>
      </c>
      <c r="K11" s="25">
        <v>5</v>
      </c>
      <c r="L11" s="25">
        <v>5</v>
      </c>
      <c r="M11" s="34">
        <f t="shared" si="1"/>
        <v>50</v>
      </c>
      <c r="N11" s="27">
        <v>0.9</v>
      </c>
      <c r="O11" s="27">
        <v>1</v>
      </c>
      <c r="P11" s="27">
        <v>0.85</v>
      </c>
      <c r="Q11" s="30"/>
      <c r="R11" s="30"/>
      <c r="S11" s="41">
        <f t="shared" si="2"/>
        <v>31.15</v>
      </c>
      <c r="T11" s="36">
        <f t="shared" si="3"/>
        <v>96.15</v>
      </c>
    </row>
    <row r="12" spans="1:20" s="50" customFormat="1" x14ac:dyDescent="0.25">
      <c r="A12" s="56" t="s">
        <v>137</v>
      </c>
      <c r="B12" s="46">
        <v>6</v>
      </c>
      <c r="C12" s="46">
        <v>4</v>
      </c>
      <c r="D12" s="17">
        <f t="shared" si="0"/>
        <v>11.066666666666666</v>
      </c>
      <c r="E12" s="47"/>
      <c r="F12" s="48"/>
      <c r="G12" s="46"/>
      <c r="H12" s="48"/>
      <c r="I12" s="46"/>
      <c r="J12" s="48"/>
      <c r="K12" s="46"/>
      <c r="L12" s="46"/>
      <c r="M12" s="57">
        <f t="shared" si="1"/>
        <v>0</v>
      </c>
      <c r="N12" s="48">
        <v>0.45</v>
      </c>
      <c r="O12" s="48">
        <v>0.45</v>
      </c>
      <c r="P12" s="48">
        <v>0.35</v>
      </c>
      <c r="Q12" s="30"/>
      <c r="R12" s="30"/>
      <c r="S12" s="41">
        <f t="shared" si="2"/>
        <v>13.649999999999999</v>
      </c>
      <c r="T12" s="49">
        <f t="shared" si="3"/>
        <v>24.716666666666665</v>
      </c>
    </row>
    <row r="13" spans="1:20" s="50" customFormat="1" x14ac:dyDescent="0.25">
      <c r="A13" s="56" t="s">
        <v>111</v>
      </c>
      <c r="B13" s="46">
        <v>8</v>
      </c>
      <c r="C13" s="46">
        <v>5</v>
      </c>
      <c r="D13" s="17">
        <f t="shared" si="0"/>
        <v>14.222222222222221</v>
      </c>
      <c r="E13" s="47">
        <v>0</v>
      </c>
      <c r="F13" s="48">
        <v>1</v>
      </c>
      <c r="G13" s="46">
        <v>0</v>
      </c>
      <c r="H13" s="48">
        <v>1</v>
      </c>
      <c r="I13" s="46">
        <v>0</v>
      </c>
      <c r="J13" s="48">
        <v>1</v>
      </c>
      <c r="K13" s="46">
        <v>4.5</v>
      </c>
      <c r="L13" s="46">
        <v>3.5</v>
      </c>
      <c r="M13" s="57">
        <f t="shared" si="1"/>
        <v>33</v>
      </c>
      <c r="N13" s="48">
        <v>0.5</v>
      </c>
      <c r="O13" s="48">
        <v>0.55000000000000004</v>
      </c>
      <c r="P13" s="48">
        <v>0.65</v>
      </c>
      <c r="Q13" s="30"/>
      <c r="R13" s="30"/>
      <c r="S13" s="41">
        <f t="shared" si="2"/>
        <v>21</v>
      </c>
      <c r="T13" s="49">
        <f t="shared" si="3"/>
        <v>68.222222222222229</v>
      </c>
    </row>
    <row r="14" spans="1:20" s="50" customFormat="1" x14ac:dyDescent="0.25">
      <c r="A14" s="56" t="s">
        <v>112</v>
      </c>
      <c r="B14" s="46">
        <v>9</v>
      </c>
      <c r="C14" s="46">
        <v>4</v>
      </c>
      <c r="D14" s="17">
        <f t="shared" si="0"/>
        <v>13.4</v>
      </c>
      <c r="E14" s="47">
        <v>5</v>
      </c>
      <c r="F14" s="48">
        <v>1</v>
      </c>
      <c r="G14" s="46">
        <v>7</v>
      </c>
      <c r="H14" s="48">
        <v>1</v>
      </c>
      <c r="I14" s="46">
        <v>0</v>
      </c>
      <c r="J14" s="48">
        <v>0.95</v>
      </c>
      <c r="K14" s="46">
        <v>5</v>
      </c>
      <c r="L14" s="46">
        <v>5</v>
      </c>
      <c r="M14" s="57">
        <f t="shared" si="1"/>
        <v>46.65</v>
      </c>
      <c r="N14" s="48">
        <v>0.55000000000000004</v>
      </c>
      <c r="O14" s="48">
        <v>0.6</v>
      </c>
      <c r="P14" s="48">
        <v>0.5</v>
      </c>
      <c r="Q14" s="30"/>
      <c r="R14" s="30"/>
      <c r="S14" s="41">
        <f t="shared" si="2"/>
        <v>18.55</v>
      </c>
      <c r="T14" s="49">
        <f t="shared" si="3"/>
        <v>78.600000000000009</v>
      </c>
    </row>
    <row r="15" spans="1:20" s="50" customFormat="1" x14ac:dyDescent="0.25">
      <c r="A15" s="60" t="s">
        <v>136</v>
      </c>
      <c r="B15" s="46">
        <v>1</v>
      </c>
      <c r="C15" s="46">
        <v>4</v>
      </c>
      <c r="D15" s="17">
        <f t="shared" si="0"/>
        <v>7.177777777777778</v>
      </c>
      <c r="E15" s="47"/>
      <c r="F15" s="48"/>
      <c r="G15" s="46"/>
      <c r="H15" s="48"/>
      <c r="I15" s="46"/>
      <c r="J15" s="48"/>
      <c r="K15" s="46"/>
      <c r="L15" s="46"/>
      <c r="M15" s="57">
        <f t="shared" ref="M15:M16" si="4">F15*5+H15*13+J15*7+E15+G15+I15+K15+L15</f>
        <v>0</v>
      </c>
      <c r="N15" s="48"/>
      <c r="O15" s="48"/>
      <c r="P15" s="48">
        <v>0.35</v>
      </c>
      <c r="Q15" s="30"/>
      <c r="R15" s="30"/>
      <c r="S15" s="41">
        <f t="shared" si="2"/>
        <v>7.35</v>
      </c>
      <c r="T15" s="49">
        <f t="shared" ref="T15:T16" si="5">S15+M15+D15</f>
        <v>14.527777777777779</v>
      </c>
    </row>
    <row r="16" spans="1:20" s="50" customFormat="1" x14ac:dyDescent="0.25">
      <c r="A16" s="56" t="s">
        <v>123</v>
      </c>
      <c r="B16" s="46">
        <v>1</v>
      </c>
      <c r="C16" s="46">
        <v>3</v>
      </c>
      <c r="D16" s="17">
        <f t="shared" si="0"/>
        <v>5.5777777777777775</v>
      </c>
      <c r="E16" s="47"/>
      <c r="F16" s="48"/>
      <c r="G16" s="46"/>
      <c r="H16" s="48"/>
      <c r="I16" s="46"/>
      <c r="J16" s="48"/>
      <c r="K16" s="46"/>
      <c r="L16" s="46"/>
      <c r="M16" s="57">
        <f t="shared" si="4"/>
        <v>0</v>
      </c>
      <c r="N16" s="48"/>
      <c r="O16" s="48"/>
      <c r="P16" s="48">
        <v>0.3</v>
      </c>
      <c r="Q16" s="30"/>
      <c r="R16" s="30"/>
      <c r="S16" s="41">
        <f t="shared" si="2"/>
        <v>6.3</v>
      </c>
      <c r="T16" s="49">
        <f t="shared" si="5"/>
        <v>11.877777777777776</v>
      </c>
    </row>
    <row r="17" spans="1:20" s="32" customFormat="1" x14ac:dyDescent="0.25">
      <c r="A17" s="13" t="s">
        <v>113</v>
      </c>
      <c r="B17" s="28">
        <v>1</v>
      </c>
      <c r="C17" s="28"/>
      <c r="D17" s="18">
        <f>B17/9*7+C17/5*8</f>
        <v>0.77777777777777768</v>
      </c>
      <c r="E17" s="29"/>
      <c r="F17" s="30"/>
      <c r="G17" s="28"/>
      <c r="H17" s="30"/>
      <c r="I17" s="28"/>
      <c r="J17" s="30"/>
      <c r="K17" s="28"/>
      <c r="L17" s="28"/>
      <c r="M17" s="35">
        <f t="shared" si="1"/>
        <v>0</v>
      </c>
      <c r="N17" s="30">
        <v>0.3</v>
      </c>
      <c r="O17" s="30">
        <v>0.35</v>
      </c>
      <c r="P17" s="30"/>
      <c r="Q17" s="30"/>
      <c r="R17" s="30"/>
      <c r="S17" s="42">
        <f>N17*7+O17*7+P17*21</f>
        <v>4.55</v>
      </c>
      <c r="T17" s="37">
        <f t="shared" si="3"/>
        <v>5.3277777777777775</v>
      </c>
    </row>
    <row r="18" spans="1:20" s="32" customFormat="1" x14ac:dyDescent="0.25">
      <c r="A18" s="13" t="s">
        <v>114</v>
      </c>
      <c r="B18" s="28">
        <v>2</v>
      </c>
      <c r="C18" s="28"/>
      <c r="D18" s="18">
        <f t="shared" ref="D18:D26" si="6">B18/9*7+C18/5*8</f>
        <v>1.5555555555555554</v>
      </c>
      <c r="E18" s="29"/>
      <c r="F18" s="30"/>
      <c r="G18" s="28"/>
      <c r="H18" s="30"/>
      <c r="I18" s="28"/>
      <c r="J18" s="30"/>
      <c r="K18" s="28"/>
      <c r="L18" s="28"/>
      <c r="M18" s="35">
        <f t="shared" si="1"/>
        <v>0</v>
      </c>
      <c r="N18" s="30"/>
      <c r="O18" s="30"/>
      <c r="P18" s="30">
        <v>0.3</v>
      </c>
      <c r="Q18" s="30"/>
      <c r="R18" s="30"/>
      <c r="S18" s="42">
        <f t="shared" ref="S18:S26" si="7">N18*7+O18*7+P18*21</f>
        <v>6.3</v>
      </c>
      <c r="T18" s="37">
        <f t="shared" si="3"/>
        <v>7.8555555555555552</v>
      </c>
    </row>
    <row r="19" spans="1:20" s="32" customFormat="1" x14ac:dyDescent="0.25">
      <c r="A19" s="13" t="s">
        <v>115</v>
      </c>
      <c r="B19" s="28"/>
      <c r="C19" s="28"/>
      <c r="D19" s="18">
        <f t="shared" si="6"/>
        <v>0</v>
      </c>
      <c r="E19" s="29"/>
      <c r="F19" s="30"/>
      <c r="G19" s="28"/>
      <c r="H19" s="30"/>
      <c r="I19" s="28"/>
      <c r="J19" s="30"/>
      <c r="K19" s="28"/>
      <c r="L19" s="28"/>
      <c r="M19" s="35">
        <f t="shared" si="1"/>
        <v>0</v>
      </c>
      <c r="N19" s="30"/>
      <c r="O19" s="30"/>
      <c r="P19" s="30"/>
      <c r="Q19" s="30"/>
      <c r="R19" s="30"/>
      <c r="S19" s="42">
        <f t="shared" si="7"/>
        <v>0</v>
      </c>
      <c r="T19" s="37">
        <f t="shared" si="3"/>
        <v>0</v>
      </c>
    </row>
    <row r="20" spans="1:20" s="32" customFormat="1" x14ac:dyDescent="0.25">
      <c r="A20" s="13" t="s">
        <v>116</v>
      </c>
      <c r="B20" s="28">
        <v>3</v>
      </c>
      <c r="C20" s="28"/>
      <c r="D20" s="18">
        <f t="shared" si="6"/>
        <v>2.333333333333333</v>
      </c>
      <c r="E20" s="29"/>
      <c r="F20" s="30"/>
      <c r="G20" s="28"/>
      <c r="H20" s="30"/>
      <c r="I20" s="28"/>
      <c r="J20" s="30"/>
      <c r="K20" s="28"/>
      <c r="L20" s="28"/>
      <c r="M20" s="35">
        <f t="shared" si="1"/>
        <v>0</v>
      </c>
      <c r="N20" s="30"/>
      <c r="O20" s="30">
        <v>0.65</v>
      </c>
      <c r="P20" s="30"/>
      <c r="Q20" s="30"/>
      <c r="R20" s="30"/>
      <c r="S20" s="42">
        <f t="shared" si="7"/>
        <v>4.55</v>
      </c>
      <c r="T20" s="37">
        <f t="shared" si="3"/>
        <v>6.8833333333333329</v>
      </c>
    </row>
    <row r="21" spans="1:20" s="32" customFormat="1" x14ac:dyDescent="0.25">
      <c r="A21" s="13" t="s">
        <v>117</v>
      </c>
      <c r="B21" s="28">
        <v>8</v>
      </c>
      <c r="C21" s="28">
        <v>4</v>
      </c>
      <c r="D21" s="18">
        <f t="shared" si="6"/>
        <v>12.622222222222222</v>
      </c>
      <c r="E21" s="29">
        <v>0</v>
      </c>
      <c r="F21" s="30">
        <v>1</v>
      </c>
      <c r="G21" s="28">
        <v>0</v>
      </c>
      <c r="H21" s="30">
        <v>1</v>
      </c>
      <c r="I21" s="28">
        <v>0</v>
      </c>
      <c r="J21" s="30">
        <v>1</v>
      </c>
      <c r="K21" s="28">
        <v>4</v>
      </c>
      <c r="L21" s="28">
        <v>3.5</v>
      </c>
      <c r="M21" s="35">
        <f t="shared" si="1"/>
        <v>32.5</v>
      </c>
      <c r="N21" s="30">
        <v>0.4</v>
      </c>
      <c r="O21" s="30">
        <v>0.4</v>
      </c>
      <c r="P21" s="30">
        <v>0.3</v>
      </c>
      <c r="Q21" s="30"/>
      <c r="R21" s="30"/>
      <c r="S21" s="42">
        <f t="shared" si="7"/>
        <v>11.9</v>
      </c>
      <c r="T21" s="37">
        <f t="shared" si="3"/>
        <v>57.022222222222219</v>
      </c>
    </row>
    <row r="22" spans="1:20" s="32" customFormat="1" x14ac:dyDescent="0.25">
      <c r="A22" s="13" t="s">
        <v>118</v>
      </c>
      <c r="B22" s="28">
        <v>1</v>
      </c>
      <c r="C22" s="28"/>
      <c r="D22" s="18">
        <f t="shared" si="6"/>
        <v>0.77777777777777768</v>
      </c>
      <c r="E22" s="29"/>
      <c r="F22" s="30"/>
      <c r="G22" s="28"/>
      <c r="H22" s="30"/>
      <c r="I22" s="28"/>
      <c r="J22" s="30"/>
      <c r="K22" s="28"/>
      <c r="L22" s="28"/>
      <c r="M22" s="35">
        <f t="shared" si="1"/>
        <v>0</v>
      </c>
      <c r="N22" s="30"/>
      <c r="O22" s="30"/>
      <c r="P22" s="30"/>
      <c r="Q22" s="30"/>
      <c r="R22" s="30"/>
      <c r="S22" s="42">
        <f t="shared" si="7"/>
        <v>0</v>
      </c>
      <c r="T22" s="37">
        <f t="shared" si="3"/>
        <v>0.77777777777777768</v>
      </c>
    </row>
    <row r="23" spans="1:20" s="32" customFormat="1" x14ac:dyDescent="0.25">
      <c r="A23" s="13" t="s">
        <v>119</v>
      </c>
      <c r="B23" s="28">
        <v>6</v>
      </c>
      <c r="C23" s="28"/>
      <c r="D23" s="18">
        <f t="shared" si="6"/>
        <v>4.6666666666666661</v>
      </c>
      <c r="E23" s="29"/>
      <c r="F23" s="30"/>
      <c r="G23" s="28"/>
      <c r="H23" s="30"/>
      <c r="I23" s="28"/>
      <c r="J23" s="30"/>
      <c r="K23" s="28"/>
      <c r="L23" s="28"/>
      <c r="M23" s="35">
        <f t="shared" si="1"/>
        <v>0</v>
      </c>
      <c r="N23" s="30"/>
      <c r="O23" s="30">
        <v>0.45</v>
      </c>
      <c r="P23" s="30"/>
      <c r="Q23" s="30"/>
      <c r="R23" s="30"/>
      <c r="S23" s="42">
        <f t="shared" si="7"/>
        <v>3.15</v>
      </c>
      <c r="T23" s="37">
        <f t="shared" si="3"/>
        <v>7.8166666666666664</v>
      </c>
    </row>
    <row r="24" spans="1:20" x14ac:dyDescent="0.25">
      <c r="A24" s="11" t="s">
        <v>120</v>
      </c>
      <c r="B24" s="28">
        <v>8</v>
      </c>
      <c r="C24" s="28">
        <v>4</v>
      </c>
      <c r="D24" s="18">
        <f t="shared" si="6"/>
        <v>12.622222222222222</v>
      </c>
      <c r="E24" s="29"/>
      <c r="F24" s="30"/>
      <c r="G24" s="28"/>
      <c r="H24" s="30"/>
      <c r="I24" s="28"/>
      <c r="J24" s="30"/>
      <c r="K24" s="28"/>
      <c r="L24" s="28"/>
      <c r="M24" s="35">
        <f t="shared" ref="M24:M25" si="8">F24*5+H24*13+J24*7+E24+G24+I24+K24+L24</f>
        <v>0</v>
      </c>
      <c r="N24" s="30">
        <v>0.6</v>
      </c>
      <c r="O24" s="30">
        <v>0.2</v>
      </c>
      <c r="P24" s="30">
        <v>0.25</v>
      </c>
      <c r="Q24" s="30"/>
      <c r="R24" s="30"/>
      <c r="S24" s="42">
        <f t="shared" si="7"/>
        <v>10.850000000000001</v>
      </c>
      <c r="T24" s="37">
        <f t="shared" ref="T24:T25" si="9">S24+M24+D24</f>
        <v>23.472222222222221</v>
      </c>
    </row>
    <row r="25" spans="1:20" x14ac:dyDescent="0.25">
      <c r="A25" s="11" t="s">
        <v>121</v>
      </c>
      <c r="B25" s="28">
        <v>4</v>
      </c>
      <c r="C25" s="28">
        <v>1</v>
      </c>
      <c r="D25" s="18">
        <f t="shared" si="6"/>
        <v>4.7111111111111104</v>
      </c>
      <c r="E25" s="29"/>
      <c r="F25" s="30"/>
      <c r="G25" s="28"/>
      <c r="H25" s="30"/>
      <c r="I25" s="28"/>
      <c r="J25" s="30"/>
      <c r="K25" s="28"/>
      <c r="L25" s="28"/>
      <c r="M25" s="35">
        <f t="shared" si="8"/>
        <v>0</v>
      </c>
      <c r="N25" s="30">
        <v>0.4</v>
      </c>
      <c r="O25" s="30">
        <v>0.35</v>
      </c>
      <c r="P25" s="30"/>
      <c r="Q25" s="30"/>
      <c r="R25" s="30"/>
      <c r="S25" s="42">
        <f t="shared" si="7"/>
        <v>5.25</v>
      </c>
      <c r="T25" s="37">
        <f t="shared" si="9"/>
        <v>9.9611111111111104</v>
      </c>
    </row>
    <row r="26" spans="1:20" x14ac:dyDescent="0.25">
      <c r="A26" s="11" t="s">
        <v>122</v>
      </c>
      <c r="B26" s="28">
        <v>6</v>
      </c>
      <c r="C26" s="28">
        <v>1</v>
      </c>
      <c r="D26" s="18">
        <f t="shared" si="6"/>
        <v>6.2666666666666657</v>
      </c>
      <c r="E26" s="29"/>
      <c r="F26" s="30"/>
      <c r="G26" s="28"/>
      <c r="H26" s="30"/>
      <c r="I26" s="28"/>
      <c r="J26" s="30"/>
      <c r="K26" s="28"/>
      <c r="L26" s="28"/>
      <c r="M26" s="35">
        <f t="shared" ref="M26" si="10">F26*5+H26*13+J26*7+E26+G26+I26+K26+L26</f>
        <v>0</v>
      </c>
      <c r="N26" s="30">
        <v>0.4</v>
      </c>
      <c r="O26" s="30"/>
      <c r="P26" s="30">
        <v>0.25</v>
      </c>
      <c r="Q26" s="30"/>
      <c r="R26" s="30"/>
      <c r="S26" s="42">
        <f t="shared" si="7"/>
        <v>8.0500000000000007</v>
      </c>
      <c r="T26" s="37">
        <f t="shared" ref="T26" si="11">S26+M26+D26</f>
        <v>14.316666666666666</v>
      </c>
    </row>
    <row r="27" spans="1:20" x14ac:dyDescent="0.25">
      <c r="N27" s="1">
        <f>AVERAGE(N4:N26)</f>
        <v>0.48928571428571432</v>
      </c>
    </row>
  </sheetData>
  <mergeCells count="19">
    <mergeCell ref="N2:N3"/>
    <mergeCell ref="O2:O3"/>
    <mergeCell ref="P2:P3"/>
    <mergeCell ref="A1:A3"/>
    <mergeCell ref="B1:D1"/>
    <mergeCell ref="E1:M1"/>
    <mergeCell ref="N1:S1"/>
    <mergeCell ref="T1:T3"/>
    <mergeCell ref="B2:B3"/>
    <mergeCell ref="C2:C3"/>
    <mergeCell ref="D2:D3"/>
    <mergeCell ref="E2:F2"/>
    <mergeCell ref="G2:H2"/>
    <mergeCell ref="Q2:Q3"/>
    <mergeCell ref="R2:R3"/>
    <mergeCell ref="S2:S3"/>
    <mergeCell ref="I2:J2"/>
    <mergeCell ref="K2:L2"/>
    <mergeCell ref="M2:M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topLeftCell="A3" workbookViewId="0">
      <pane xSplit="1" topLeftCell="H1" activePane="topRight" state="frozen"/>
      <selection activeCell="A2" sqref="A2"/>
      <selection pane="topRight" activeCell="I8" sqref="I8"/>
    </sheetView>
  </sheetViews>
  <sheetFormatPr defaultRowHeight="15" x14ac:dyDescent="0.25"/>
  <cols>
    <col min="1" max="1" width="36" customWidth="1"/>
    <col min="2" max="2" width="11" customWidth="1"/>
    <col min="3" max="3" width="11.28515625" customWidth="1"/>
    <col min="4" max="4" width="15.140625" customWidth="1"/>
    <col min="5" max="5" width="17.85546875" customWidth="1"/>
    <col min="6" max="6" width="13.28515625" customWidth="1"/>
    <col min="7" max="7" width="17.5703125" customWidth="1"/>
    <col min="8" max="8" width="13.5703125" customWidth="1"/>
    <col min="9" max="9" width="17" customWidth="1"/>
    <col min="10" max="12" width="13.5703125" customWidth="1"/>
    <col min="13" max="13" width="13" customWidth="1"/>
    <col min="14" max="14" width="9.42578125" customWidth="1"/>
    <col min="19" max="19" width="13.7109375" customWidth="1"/>
    <col min="20" max="20" width="12.140625" customWidth="1"/>
  </cols>
  <sheetData>
    <row r="1" spans="1:20" ht="32.25" customHeight="1" x14ac:dyDescent="0.25">
      <c r="A1" s="62" t="s">
        <v>0</v>
      </c>
      <c r="B1" s="65" t="s">
        <v>55</v>
      </c>
      <c r="C1" s="65"/>
      <c r="D1" s="65"/>
      <c r="E1" s="65" t="s">
        <v>19</v>
      </c>
      <c r="F1" s="65"/>
      <c r="G1" s="65"/>
      <c r="H1" s="65"/>
      <c r="I1" s="65"/>
      <c r="J1" s="65"/>
      <c r="K1" s="65"/>
      <c r="L1" s="65"/>
      <c r="M1" s="65"/>
      <c r="N1" s="65" t="s">
        <v>13</v>
      </c>
      <c r="O1" s="65"/>
      <c r="P1" s="65"/>
      <c r="Q1" s="65"/>
      <c r="R1" s="65"/>
      <c r="S1" s="65"/>
      <c r="T1" s="66" t="s">
        <v>8</v>
      </c>
    </row>
    <row r="2" spans="1:20" x14ac:dyDescent="0.25">
      <c r="A2" s="62"/>
      <c r="B2" s="62" t="s">
        <v>3</v>
      </c>
      <c r="C2" s="62" t="s">
        <v>9</v>
      </c>
      <c r="D2" s="67" t="s">
        <v>1</v>
      </c>
      <c r="E2" s="62" t="s">
        <v>4</v>
      </c>
      <c r="F2" s="62"/>
      <c r="G2" s="62" t="s">
        <v>11</v>
      </c>
      <c r="H2" s="62"/>
      <c r="I2" s="68" t="s">
        <v>10</v>
      </c>
      <c r="J2" s="68"/>
      <c r="K2" s="68" t="s">
        <v>21</v>
      </c>
      <c r="L2" s="68"/>
      <c r="M2" s="67" t="s">
        <v>20</v>
      </c>
      <c r="N2" s="62" t="s">
        <v>15</v>
      </c>
      <c r="O2" s="62" t="s">
        <v>16</v>
      </c>
      <c r="P2" s="62" t="s">
        <v>17</v>
      </c>
      <c r="Q2" s="62" t="s">
        <v>18</v>
      </c>
      <c r="R2" s="62" t="s">
        <v>14</v>
      </c>
      <c r="S2" s="67" t="s">
        <v>2</v>
      </c>
      <c r="T2" s="66"/>
    </row>
    <row r="3" spans="1:20" ht="81" customHeight="1" x14ac:dyDescent="0.25">
      <c r="A3" s="62"/>
      <c r="B3" s="62"/>
      <c r="C3" s="62"/>
      <c r="D3" s="67"/>
      <c r="E3" s="44" t="s">
        <v>7</v>
      </c>
      <c r="F3" s="44" t="s">
        <v>24</v>
      </c>
      <c r="G3" s="44" t="s">
        <v>25</v>
      </c>
      <c r="H3" s="44" t="s">
        <v>12</v>
      </c>
      <c r="I3" s="44" t="s">
        <v>5</v>
      </c>
      <c r="J3" s="44" t="s">
        <v>6</v>
      </c>
      <c r="K3" s="44" t="s">
        <v>33</v>
      </c>
      <c r="L3" s="44" t="s">
        <v>23</v>
      </c>
      <c r="M3" s="67"/>
      <c r="N3" s="62"/>
      <c r="O3" s="62"/>
      <c r="P3" s="62"/>
      <c r="Q3" s="62"/>
      <c r="R3" s="62"/>
      <c r="S3" s="67"/>
      <c r="T3" s="66"/>
    </row>
    <row r="4" spans="1:20" s="31" customFormat="1" x14ac:dyDescent="0.25">
      <c r="A4" s="53" t="s">
        <v>138</v>
      </c>
      <c r="B4" s="51">
        <v>5</v>
      </c>
      <c r="C4" s="25"/>
      <c r="D4" s="33">
        <f>B4/5*15</f>
        <v>15</v>
      </c>
      <c r="E4" s="45"/>
      <c r="F4" s="27"/>
      <c r="G4" s="25"/>
      <c r="H4" s="27"/>
      <c r="I4" s="25"/>
      <c r="J4" s="27"/>
      <c r="K4" s="25"/>
      <c r="L4" s="25"/>
      <c r="M4" s="34">
        <f>F4*5+H4*13+J4*7+E4+G4+I4+K4</f>
        <v>0</v>
      </c>
      <c r="N4" s="27"/>
      <c r="O4" s="27"/>
      <c r="P4" s="27"/>
      <c r="Q4" s="27"/>
      <c r="R4" s="27"/>
      <c r="S4" s="34">
        <f>N4*30</f>
        <v>0</v>
      </c>
      <c r="T4" s="36">
        <f>S4+M4+D4</f>
        <v>15</v>
      </c>
    </row>
    <row r="5" spans="1:20" s="31" customFormat="1" x14ac:dyDescent="0.25">
      <c r="A5" s="53" t="s">
        <v>139</v>
      </c>
      <c r="B5" s="51">
        <v>1</v>
      </c>
      <c r="C5" s="25"/>
      <c r="D5" s="33">
        <f t="shared" ref="D5:D28" si="0">B5/5*15</f>
        <v>3</v>
      </c>
      <c r="E5" s="45"/>
      <c r="F5" s="27"/>
      <c r="G5" s="25"/>
      <c r="H5" s="27"/>
      <c r="I5" s="25"/>
      <c r="J5" s="27"/>
      <c r="K5" s="25"/>
      <c r="L5" s="25"/>
      <c r="M5" s="34">
        <f t="shared" ref="M5:M28" si="1">F5*5+H5*13+J5*7+E5+G5+I5+K5</f>
        <v>0</v>
      </c>
      <c r="N5" s="27"/>
      <c r="O5" s="27"/>
      <c r="P5" s="27"/>
      <c r="Q5" s="27"/>
      <c r="R5" s="27"/>
      <c r="S5" s="34">
        <f t="shared" ref="S5:S28" si="2">N5*30</f>
        <v>0</v>
      </c>
      <c r="T5" s="36">
        <f t="shared" ref="T5:T21" si="3">S5+M5+D5</f>
        <v>3</v>
      </c>
    </row>
    <row r="6" spans="1:20" s="31" customFormat="1" x14ac:dyDescent="0.25">
      <c r="A6" s="53" t="s">
        <v>140</v>
      </c>
      <c r="B6" s="51">
        <v>4</v>
      </c>
      <c r="C6" s="25"/>
      <c r="D6" s="33">
        <f t="shared" si="0"/>
        <v>12</v>
      </c>
      <c r="E6" s="45">
        <v>5</v>
      </c>
      <c r="F6" s="27">
        <v>1</v>
      </c>
      <c r="G6" s="25">
        <v>7</v>
      </c>
      <c r="H6" s="27">
        <v>1</v>
      </c>
      <c r="I6" s="25">
        <v>3</v>
      </c>
      <c r="J6" s="27">
        <v>1</v>
      </c>
      <c r="K6" s="25">
        <v>5</v>
      </c>
      <c r="L6" s="25">
        <v>4</v>
      </c>
      <c r="M6" s="34">
        <f t="shared" si="1"/>
        <v>45</v>
      </c>
      <c r="N6" s="27">
        <v>0.5</v>
      </c>
      <c r="O6" s="27"/>
      <c r="P6" s="27"/>
      <c r="Q6" s="27"/>
      <c r="R6" s="27"/>
      <c r="S6" s="34">
        <f t="shared" si="2"/>
        <v>15</v>
      </c>
      <c r="T6" s="36">
        <f t="shared" si="3"/>
        <v>72</v>
      </c>
    </row>
    <row r="7" spans="1:20" s="31" customFormat="1" x14ac:dyDescent="0.25">
      <c r="A7" s="53" t="s">
        <v>141</v>
      </c>
      <c r="B7" s="51">
        <v>5</v>
      </c>
      <c r="C7" s="25"/>
      <c r="D7" s="33">
        <f t="shared" si="0"/>
        <v>15</v>
      </c>
      <c r="E7" s="45">
        <v>5</v>
      </c>
      <c r="F7" s="27">
        <v>1</v>
      </c>
      <c r="G7" s="25">
        <v>7</v>
      </c>
      <c r="H7" s="27">
        <v>1</v>
      </c>
      <c r="I7" s="25">
        <v>3</v>
      </c>
      <c r="J7" s="27">
        <v>1</v>
      </c>
      <c r="K7" s="25">
        <v>5</v>
      </c>
      <c r="L7" s="25">
        <v>4</v>
      </c>
      <c r="M7" s="34">
        <f t="shared" si="1"/>
        <v>45</v>
      </c>
      <c r="N7" s="27">
        <v>0.5</v>
      </c>
      <c r="O7" s="27"/>
      <c r="P7" s="27"/>
      <c r="Q7" s="27"/>
      <c r="R7" s="27"/>
      <c r="S7" s="34">
        <f t="shared" si="2"/>
        <v>15</v>
      </c>
      <c r="T7" s="36">
        <f t="shared" si="3"/>
        <v>75</v>
      </c>
    </row>
    <row r="8" spans="1:20" s="31" customFormat="1" x14ac:dyDescent="0.25">
      <c r="A8" s="53" t="s">
        <v>142</v>
      </c>
      <c r="B8" s="51">
        <v>2</v>
      </c>
      <c r="C8" s="25"/>
      <c r="D8" s="33">
        <f t="shared" si="0"/>
        <v>6</v>
      </c>
      <c r="E8" s="45"/>
      <c r="F8" s="27"/>
      <c r="G8" s="25"/>
      <c r="H8" s="27"/>
      <c r="I8" s="25"/>
      <c r="J8" s="27"/>
      <c r="K8" s="25"/>
      <c r="L8" s="25"/>
      <c r="M8" s="34">
        <f t="shared" si="1"/>
        <v>0</v>
      </c>
      <c r="N8" s="27"/>
      <c r="O8" s="27"/>
      <c r="P8" s="27"/>
      <c r="Q8" s="27"/>
      <c r="R8" s="27"/>
      <c r="S8" s="34">
        <f t="shared" si="2"/>
        <v>0</v>
      </c>
      <c r="T8" s="36">
        <f t="shared" si="3"/>
        <v>6</v>
      </c>
    </row>
    <row r="9" spans="1:20" s="31" customFormat="1" x14ac:dyDescent="0.25">
      <c r="A9" s="53" t="s">
        <v>143</v>
      </c>
      <c r="B9" s="51"/>
      <c r="C9" s="25"/>
      <c r="D9" s="33">
        <f t="shared" si="0"/>
        <v>0</v>
      </c>
      <c r="E9" s="45"/>
      <c r="F9" s="27"/>
      <c r="G9" s="25"/>
      <c r="H9" s="27"/>
      <c r="I9" s="25"/>
      <c r="J9" s="27"/>
      <c r="K9" s="25"/>
      <c r="L9" s="25"/>
      <c r="M9" s="34">
        <f t="shared" si="1"/>
        <v>0</v>
      </c>
      <c r="N9" s="27"/>
      <c r="O9" s="27"/>
      <c r="P9" s="27"/>
      <c r="Q9" s="27"/>
      <c r="R9" s="27"/>
      <c r="S9" s="34">
        <f t="shared" si="2"/>
        <v>0</v>
      </c>
      <c r="T9" s="36">
        <f t="shared" si="3"/>
        <v>0</v>
      </c>
    </row>
    <row r="10" spans="1:20" s="31" customFormat="1" x14ac:dyDescent="0.25">
      <c r="A10" s="53" t="s">
        <v>144</v>
      </c>
      <c r="B10" s="51"/>
      <c r="C10" s="25"/>
      <c r="D10" s="33">
        <f t="shared" si="0"/>
        <v>0</v>
      </c>
      <c r="E10" s="45"/>
      <c r="F10" s="27"/>
      <c r="G10" s="25"/>
      <c r="H10" s="27"/>
      <c r="I10" s="25"/>
      <c r="J10" s="27"/>
      <c r="K10" s="25"/>
      <c r="L10" s="25"/>
      <c r="M10" s="34">
        <f t="shared" si="1"/>
        <v>0</v>
      </c>
      <c r="N10" s="27"/>
      <c r="O10" s="27"/>
      <c r="P10" s="27"/>
      <c r="Q10" s="27"/>
      <c r="R10" s="27"/>
      <c r="S10" s="34">
        <f t="shared" si="2"/>
        <v>0</v>
      </c>
      <c r="T10" s="36">
        <f t="shared" si="3"/>
        <v>0</v>
      </c>
    </row>
    <row r="11" spans="1:20" s="31" customFormat="1" x14ac:dyDescent="0.25">
      <c r="A11" s="53" t="s">
        <v>145</v>
      </c>
      <c r="B11" s="51">
        <v>4</v>
      </c>
      <c r="C11" s="25"/>
      <c r="D11" s="33">
        <f t="shared" si="0"/>
        <v>12</v>
      </c>
      <c r="E11" s="45"/>
      <c r="F11" s="27"/>
      <c r="G11" s="25"/>
      <c r="H11" s="27"/>
      <c r="I11" s="25"/>
      <c r="J11" s="27"/>
      <c r="K11" s="25"/>
      <c r="L11" s="25"/>
      <c r="M11" s="34">
        <f t="shared" si="1"/>
        <v>0</v>
      </c>
      <c r="N11" s="27">
        <v>0.45</v>
      </c>
      <c r="O11" s="27"/>
      <c r="P11" s="27"/>
      <c r="Q11" s="27"/>
      <c r="R11" s="27"/>
      <c r="S11" s="34">
        <f t="shared" si="2"/>
        <v>13.5</v>
      </c>
      <c r="T11" s="36">
        <f t="shared" si="3"/>
        <v>25.5</v>
      </c>
    </row>
    <row r="12" spans="1:20" s="50" customFormat="1" x14ac:dyDescent="0.25">
      <c r="A12" s="53" t="s">
        <v>146</v>
      </c>
      <c r="B12" s="52"/>
      <c r="C12" s="46"/>
      <c r="D12" s="33">
        <f t="shared" si="0"/>
        <v>0</v>
      </c>
      <c r="E12" s="47"/>
      <c r="F12" s="48"/>
      <c r="G12" s="46"/>
      <c r="H12" s="48"/>
      <c r="I12" s="46"/>
      <c r="J12" s="48"/>
      <c r="K12" s="46"/>
      <c r="L12" s="46"/>
      <c r="M12" s="34">
        <f t="shared" si="1"/>
        <v>0</v>
      </c>
      <c r="N12" s="48"/>
      <c r="O12" s="48"/>
      <c r="P12" s="48"/>
      <c r="Q12" s="48"/>
      <c r="R12" s="48"/>
      <c r="S12" s="34">
        <f t="shared" si="2"/>
        <v>0</v>
      </c>
      <c r="T12" s="49">
        <f t="shared" si="3"/>
        <v>0</v>
      </c>
    </row>
    <row r="13" spans="1:20" s="50" customFormat="1" x14ac:dyDescent="0.25">
      <c r="A13" s="53" t="s">
        <v>147</v>
      </c>
      <c r="B13" s="52">
        <v>5</v>
      </c>
      <c r="C13" s="46"/>
      <c r="D13" s="33">
        <f t="shared" si="0"/>
        <v>15</v>
      </c>
      <c r="E13" s="47">
        <v>5</v>
      </c>
      <c r="F13" s="48">
        <v>1</v>
      </c>
      <c r="G13" s="46">
        <v>7</v>
      </c>
      <c r="H13" s="48">
        <v>1</v>
      </c>
      <c r="I13" s="46"/>
      <c r="J13" s="48"/>
      <c r="K13" s="46"/>
      <c r="L13" s="46"/>
      <c r="M13" s="34">
        <f t="shared" si="1"/>
        <v>30</v>
      </c>
      <c r="N13" s="48">
        <v>0.3</v>
      </c>
      <c r="O13" s="48"/>
      <c r="P13" s="48"/>
      <c r="Q13" s="48"/>
      <c r="R13" s="48"/>
      <c r="S13" s="34">
        <f t="shared" si="2"/>
        <v>9</v>
      </c>
      <c r="T13" s="49">
        <f t="shared" si="3"/>
        <v>54</v>
      </c>
    </row>
    <row r="14" spans="1:20" s="50" customFormat="1" x14ac:dyDescent="0.25">
      <c r="A14" s="53" t="s">
        <v>148</v>
      </c>
      <c r="B14" s="52"/>
      <c r="C14" s="46"/>
      <c r="D14" s="33">
        <f t="shared" si="0"/>
        <v>0</v>
      </c>
      <c r="E14" s="47"/>
      <c r="F14" s="48"/>
      <c r="G14" s="46"/>
      <c r="H14" s="48"/>
      <c r="I14" s="46"/>
      <c r="J14" s="48"/>
      <c r="K14" s="46"/>
      <c r="L14" s="46"/>
      <c r="M14" s="34">
        <f t="shared" si="1"/>
        <v>0</v>
      </c>
      <c r="N14" s="48"/>
      <c r="O14" s="48"/>
      <c r="P14" s="48"/>
      <c r="Q14" s="48"/>
      <c r="R14" s="48"/>
      <c r="S14" s="34">
        <f t="shared" si="2"/>
        <v>0</v>
      </c>
      <c r="T14" s="49">
        <f t="shared" si="3"/>
        <v>0</v>
      </c>
    </row>
    <row r="15" spans="1:20" s="50" customFormat="1" x14ac:dyDescent="0.25">
      <c r="A15" s="53" t="s">
        <v>149</v>
      </c>
      <c r="B15" s="52">
        <v>5</v>
      </c>
      <c r="C15" s="46"/>
      <c r="D15" s="33">
        <f t="shared" si="0"/>
        <v>15</v>
      </c>
      <c r="E15" s="47">
        <v>5</v>
      </c>
      <c r="F15" s="48">
        <v>1</v>
      </c>
      <c r="G15" s="46">
        <v>7</v>
      </c>
      <c r="H15" s="48">
        <v>1</v>
      </c>
      <c r="I15" s="46"/>
      <c r="J15" s="48"/>
      <c r="K15" s="46"/>
      <c r="L15" s="46"/>
      <c r="M15" s="34">
        <f t="shared" si="1"/>
        <v>30</v>
      </c>
      <c r="N15" s="48">
        <v>0.35</v>
      </c>
      <c r="O15" s="48"/>
      <c r="P15" s="48"/>
      <c r="Q15" s="48"/>
      <c r="R15" s="48"/>
      <c r="S15" s="34">
        <f t="shared" si="2"/>
        <v>10.5</v>
      </c>
      <c r="T15" s="49">
        <f t="shared" si="3"/>
        <v>55.5</v>
      </c>
    </row>
    <row r="16" spans="1:20" s="50" customFormat="1" x14ac:dyDescent="0.25">
      <c r="A16" s="53" t="s">
        <v>150</v>
      </c>
      <c r="B16" s="52">
        <v>5</v>
      </c>
      <c r="C16" s="46"/>
      <c r="D16" s="33">
        <f t="shared" si="0"/>
        <v>15</v>
      </c>
      <c r="E16" s="47">
        <v>5</v>
      </c>
      <c r="F16" s="48">
        <v>1</v>
      </c>
      <c r="G16" s="46">
        <v>7</v>
      </c>
      <c r="H16" s="48">
        <v>1</v>
      </c>
      <c r="I16" s="46"/>
      <c r="J16" s="48"/>
      <c r="K16" s="46"/>
      <c r="L16" s="46"/>
      <c r="M16" s="34">
        <f t="shared" si="1"/>
        <v>30</v>
      </c>
      <c r="N16" s="48">
        <v>0.75</v>
      </c>
      <c r="O16" s="48"/>
      <c r="P16" s="48"/>
      <c r="Q16" s="48"/>
      <c r="R16" s="48"/>
      <c r="S16" s="34">
        <f t="shared" si="2"/>
        <v>22.5</v>
      </c>
      <c r="T16" s="49">
        <f t="shared" si="3"/>
        <v>67.5</v>
      </c>
    </row>
    <row r="17" spans="1:20" s="50" customFormat="1" x14ac:dyDescent="0.25">
      <c r="A17" s="53" t="s">
        <v>151</v>
      </c>
      <c r="B17" s="52"/>
      <c r="C17" s="46"/>
      <c r="D17" s="33">
        <f t="shared" si="0"/>
        <v>0</v>
      </c>
      <c r="E17" s="47"/>
      <c r="F17" s="48"/>
      <c r="G17" s="46"/>
      <c r="H17" s="48"/>
      <c r="I17" s="46"/>
      <c r="J17" s="48"/>
      <c r="K17" s="46"/>
      <c r="L17" s="46"/>
      <c r="M17" s="34">
        <f t="shared" si="1"/>
        <v>0</v>
      </c>
      <c r="N17" s="48"/>
      <c r="O17" s="48"/>
      <c r="P17" s="48"/>
      <c r="Q17" s="48"/>
      <c r="R17" s="48"/>
      <c r="S17" s="34">
        <f t="shared" si="2"/>
        <v>0</v>
      </c>
      <c r="T17" s="49">
        <f t="shared" si="3"/>
        <v>0</v>
      </c>
    </row>
    <row r="18" spans="1:20" s="50" customFormat="1" x14ac:dyDescent="0.25">
      <c r="A18" s="53" t="s">
        <v>152</v>
      </c>
      <c r="B18" s="52">
        <v>5</v>
      </c>
      <c r="C18" s="46"/>
      <c r="D18" s="33">
        <f t="shared" si="0"/>
        <v>15</v>
      </c>
      <c r="E18" s="47">
        <v>5</v>
      </c>
      <c r="F18" s="48">
        <v>1</v>
      </c>
      <c r="G18" s="46"/>
      <c r="H18" s="48"/>
      <c r="I18" s="46"/>
      <c r="J18" s="48"/>
      <c r="K18" s="46"/>
      <c r="L18" s="46"/>
      <c r="M18" s="34">
        <f t="shared" si="1"/>
        <v>10</v>
      </c>
      <c r="N18" s="48">
        <v>0.2</v>
      </c>
      <c r="O18" s="48"/>
      <c r="P18" s="48"/>
      <c r="Q18" s="48"/>
      <c r="R18" s="48"/>
      <c r="S18" s="34">
        <f t="shared" si="2"/>
        <v>6</v>
      </c>
      <c r="T18" s="49">
        <f t="shared" si="3"/>
        <v>31</v>
      </c>
    </row>
    <row r="19" spans="1:20" s="50" customFormat="1" x14ac:dyDescent="0.25">
      <c r="A19" s="53" t="s">
        <v>153</v>
      </c>
      <c r="B19" s="52"/>
      <c r="C19" s="46"/>
      <c r="D19" s="33">
        <f t="shared" si="0"/>
        <v>0</v>
      </c>
      <c r="E19" s="47"/>
      <c r="F19" s="48"/>
      <c r="G19" s="46"/>
      <c r="H19" s="48"/>
      <c r="I19" s="46"/>
      <c r="J19" s="48"/>
      <c r="K19" s="46"/>
      <c r="L19" s="46"/>
      <c r="M19" s="34">
        <f t="shared" si="1"/>
        <v>0</v>
      </c>
      <c r="N19" s="48"/>
      <c r="O19" s="48"/>
      <c r="P19" s="48"/>
      <c r="Q19" s="48"/>
      <c r="R19" s="48"/>
      <c r="S19" s="34">
        <f t="shared" si="2"/>
        <v>0</v>
      </c>
      <c r="T19" s="49">
        <f t="shared" si="3"/>
        <v>0</v>
      </c>
    </row>
    <row r="20" spans="1:20" s="50" customFormat="1" x14ac:dyDescent="0.25">
      <c r="A20" s="53" t="s">
        <v>154</v>
      </c>
      <c r="B20" s="52">
        <v>3</v>
      </c>
      <c r="C20" s="46"/>
      <c r="D20" s="33">
        <f t="shared" si="0"/>
        <v>9</v>
      </c>
      <c r="E20" s="47"/>
      <c r="F20" s="48"/>
      <c r="G20" s="46"/>
      <c r="H20" s="48"/>
      <c r="I20" s="46"/>
      <c r="J20" s="48"/>
      <c r="K20" s="46"/>
      <c r="L20" s="46"/>
      <c r="M20" s="34">
        <f t="shared" si="1"/>
        <v>0</v>
      </c>
      <c r="N20" s="48"/>
      <c r="O20" s="48"/>
      <c r="P20" s="48"/>
      <c r="Q20" s="48"/>
      <c r="R20" s="48"/>
      <c r="S20" s="34">
        <f t="shared" si="2"/>
        <v>0</v>
      </c>
      <c r="T20" s="49">
        <f t="shared" si="3"/>
        <v>9</v>
      </c>
    </row>
    <row r="21" spans="1:20" s="50" customFormat="1" x14ac:dyDescent="0.25">
      <c r="A21" s="53" t="s">
        <v>155</v>
      </c>
      <c r="B21" s="52">
        <v>1</v>
      </c>
      <c r="C21" s="46"/>
      <c r="D21" s="33">
        <f t="shared" si="0"/>
        <v>3</v>
      </c>
      <c r="E21" s="47"/>
      <c r="F21" s="48"/>
      <c r="G21" s="46"/>
      <c r="H21" s="48"/>
      <c r="I21" s="46"/>
      <c r="J21" s="48"/>
      <c r="K21" s="46"/>
      <c r="L21" s="46"/>
      <c r="M21" s="34">
        <f t="shared" si="1"/>
        <v>0</v>
      </c>
      <c r="N21" s="48"/>
      <c r="O21" s="48"/>
      <c r="P21" s="48"/>
      <c r="Q21" s="48"/>
      <c r="R21" s="48"/>
      <c r="S21" s="34">
        <f t="shared" si="2"/>
        <v>0</v>
      </c>
      <c r="T21" s="49">
        <f t="shared" si="3"/>
        <v>3</v>
      </c>
    </row>
    <row r="22" spans="1:20" s="54" customFormat="1" x14ac:dyDescent="0.25">
      <c r="A22" s="53" t="s">
        <v>156</v>
      </c>
      <c r="B22" s="52">
        <v>1</v>
      </c>
      <c r="C22" s="46"/>
      <c r="D22" s="33">
        <f t="shared" si="0"/>
        <v>3</v>
      </c>
      <c r="E22" s="47"/>
      <c r="F22" s="48"/>
      <c r="G22" s="46"/>
      <c r="H22" s="48"/>
      <c r="I22" s="46"/>
      <c r="J22" s="48"/>
      <c r="K22" s="46"/>
      <c r="L22" s="46"/>
      <c r="M22" s="34">
        <f t="shared" si="1"/>
        <v>0</v>
      </c>
      <c r="N22" s="48"/>
      <c r="O22" s="48"/>
      <c r="P22" s="48"/>
      <c r="Q22" s="48"/>
      <c r="R22" s="48"/>
      <c r="S22" s="34">
        <f t="shared" si="2"/>
        <v>0</v>
      </c>
      <c r="T22" s="49">
        <f t="shared" ref="T22:T28" si="4">S22+M22+D22</f>
        <v>3</v>
      </c>
    </row>
    <row r="23" spans="1:20" s="54" customFormat="1" x14ac:dyDescent="0.25">
      <c r="A23" s="53" t="s">
        <v>157</v>
      </c>
      <c r="B23" s="52">
        <v>2</v>
      </c>
      <c r="C23" s="46"/>
      <c r="D23" s="33">
        <f t="shared" si="0"/>
        <v>6</v>
      </c>
      <c r="E23" s="47"/>
      <c r="F23" s="48"/>
      <c r="G23" s="46"/>
      <c r="H23" s="48"/>
      <c r="I23" s="46"/>
      <c r="J23" s="48"/>
      <c r="K23" s="46"/>
      <c r="L23" s="46"/>
      <c r="M23" s="34">
        <f t="shared" si="1"/>
        <v>0</v>
      </c>
      <c r="N23" s="48">
        <v>0.7</v>
      </c>
      <c r="O23" s="48"/>
      <c r="P23" s="48"/>
      <c r="Q23" s="48"/>
      <c r="R23" s="48"/>
      <c r="S23" s="34">
        <f t="shared" si="2"/>
        <v>21</v>
      </c>
      <c r="T23" s="49">
        <f t="shared" si="4"/>
        <v>27</v>
      </c>
    </row>
    <row r="24" spans="1:20" s="54" customFormat="1" x14ac:dyDescent="0.25">
      <c r="A24" s="53" t="s">
        <v>158</v>
      </c>
      <c r="B24" s="52">
        <v>3</v>
      </c>
      <c r="C24" s="46"/>
      <c r="D24" s="33">
        <f t="shared" si="0"/>
        <v>9</v>
      </c>
      <c r="E24" s="47"/>
      <c r="F24" s="48"/>
      <c r="G24" s="46"/>
      <c r="H24" s="48"/>
      <c r="I24" s="46"/>
      <c r="J24" s="48"/>
      <c r="K24" s="46"/>
      <c r="L24" s="46"/>
      <c r="M24" s="34">
        <f t="shared" si="1"/>
        <v>0</v>
      </c>
      <c r="N24" s="48">
        <v>0.5</v>
      </c>
      <c r="O24" s="48"/>
      <c r="P24" s="48"/>
      <c r="Q24" s="48"/>
      <c r="R24" s="48"/>
      <c r="S24" s="34">
        <f t="shared" si="2"/>
        <v>15</v>
      </c>
      <c r="T24" s="49">
        <f t="shared" si="4"/>
        <v>24</v>
      </c>
    </row>
    <row r="25" spans="1:20" s="54" customFormat="1" x14ac:dyDescent="0.25">
      <c r="A25" s="53" t="s">
        <v>159</v>
      </c>
      <c r="B25" s="52">
        <v>1</v>
      </c>
      <c r="C25" s="46"/>
      <c r="D25" s="33">
        <f t="shared" si="0"/>
        <v>3</v>
      </c>
      <c r="E25" s="47"/>
      <c r="F25" s="48"/>
      <c r="G25" s="46"/>
      <c r="H25" s="48"/>
      <c r="I25" s="46"/>
      <c r="J25" s="48"/>
      <c r="K25" s="46"/>
      <c r="L25" s="46"/>
      <c r="M25" s="34">
        <f t="shared" si="1"/>
        <v>0</v>
      </c>
      <c r="N25" s="48"/>
      <c r="O25" s="48"/>
      <c r="P25" s="48"/>
      <c r="Q25" s="48"/>
      <c r="R25" s="48"/>
      <c r="S25" s="34">
        <f t="shared" si="2"/>
        <v>0</v>
      </c>
      <c r="T25" s="49">
        <f t="shared" si="4"/>
        <v>3</v>
      </c>
    </row>
    <row r="26" spans="1:20" s="54" customFormat="1" x14ac:dyDescent="0.25">
      <c r="A26" s="53" t="s">
        <v>160</v>
      </c>
      <c r="B26" s="52">
        <v>2</v>
      </c>
      <c r="C26" s="46"/>
      <c r="D26" s="33">
        <f t="shared" si="0"/>
        <v>6</v>
      </c>
      <c r="E26" s="47"/>
      <c r="F26" s="48"/>
      <c r="G26" s="46"/>
      <c r="H26" s="48"/>
      <c r="I26" s="46"/>
      <c r="J26" s="48"/>
      <c r="K26" s="46"/>
      <c r="L26" s="46"/>
      <c r="M26" s="34">
        <f t="shared" si="1"/>
        <v>0</v>
      </c>
      <c r="N26" s="48"/>
      <c r="O26" s="48"/>
      <c r="P26" s="48"/>
      <c r="Q26" s="48"/>
      <c r="R26" s="48"/>
      <c r="S26" s="34">
        <f t="shared" si="2"/>
        <v>0</v>
      </c>
      <c r="T26" s="49">
        <f t="shared" si="4"/>
        <v>6</v>
      </c>
    </row>
    <row r="27" spans="1:20" s="54" customFormat="1" x14ac:dyDescent="0.25">
      <c r="A27" s="53" t="s">
        <v>161</v>
      </c>
      <c r="B27" s="52">
        <v>4</v>
      </c>
      <c r="C27" s="46"/>
      <c r="D27" s="33">
        <f t="shared" si="0"/>
        <v>12</v>
      </c>
      <c r="E27" s="47"/>
      <c r="F27" s="48"/>
      <c r="G27" s="46"/>
      <c r="H27" s="48"/>
      <c r="I27" s="46"/>
      <c r="J27" s="48"/>
      <c r="K27" s="46"/>
      <c r="L27" s="46"/>
      <c r="M27" s="34">
        <f t="shared" si="1"/>
        <v>0</v>
      </c>
      <c r="N27" s="48"/>
      <c r="O27" s="48"/>
      <c r="P27" s="48"/>
      <c r="Q27" s="48"/>
      <c r="R27" s="48"/>
      <c r="S27" s="34">
        <f t="shared" si="2"/>
        <v>0</v>
      </c>
      <c r="T27" s="49">
        <f t="shared" si="4"/>
        <v>12</v>
      </c>
    </row>
    <row r="28" spans="1:20" s="54" customFormat="1" x14ac:dyDescent="0.25">
      <c r="A28" s="53" t="s">
        <v>162</v>
      </c>
      <c r="B28" s="52">
        <v>1</v>
      </c>
      <c r="C28" s="46"/>
      <c r="D28" s="33">
        <f t="shared" si="0"/>
        <v>3</v>
      </c>
      <c r="E28" s="47"/>
      <c r="F28" s="48"/>
      <c r="G28" s="46"/>
      <c r="H28" s="55"/>
      <c r="I28" s="46"/>
      <c r="J28" s="48"/>
      <c r="K28" s="46"/>
      <c r="L28" s="46"/>
      <c r="M28" s="34">
        <f t="shared" si="1"/>
        <v>0</v>
      </c>
      <c r="N28" s="48"/>
      <c r="O28" s="48"/>
      <c r="P28" s="48"/>
      <c r="Q28" s="48"/>
      <c r="R28" s="48"/>
      <c r="S28" s="34">
        <f t="shared" si="2"/>
        <v>0</v>
      </c>
      <c r="T28" s="49">
        <f t="shared" si="4"/>
        <v>3</v>
      </c>
    </row>
  </sheetData>
  <sortState ref="A4:A36">
    <sortCondition ref="A36"/>
  </sortState>
  <mergeCells count="19">
    <mergeCell ref="N2:N3"/>
    <mergeCell ref="O2:O3"/>
    <mergeCell ref="P2:P3"/>
    <mergeCell ref="A1:A3"/>
    <mergeCell ref="B1:D1"/>
    <mergeCell ref="E1:M1"/>
    <mergeCell ref="N1:S1"/>
    <mergeCell ref="T1:T3"/>
    <mergeCell ref="B2:B3"/>
    <mergeCell ref="C2:C3"/>
    <mergeCell ref="D2:D3"/>
    <mergeCell ref="E2:F2"/>
    <mergeCell ref="G2:H2"/>
    <mergeCell ref="Q2:Q3"/>
    <mergeCell ref="R2:R3"/>
    <mergeCell ref="S2:S3"/>
    <mergeCell ref="I2:J2"/>
    <mergeCell ref="K2:L2"/>
    <mergeCell ref="M2:M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tabSelected="1" topLeftCell="A70" workbookViewId="0">
      <selection activeCell="I87" sqref="I87"/>
    </sheetView>
  </sheetViews>
  <sheetFormatPr defaultRowHeight="15" x14ac:dyDescent="0.25"/>
  <cols>
    <col min="2" max="2" width="10.7109375" customWidth="1"/>
    <col min="3" max="3" width="40.140625" customWidth="1"/>
    <col min="4" max="4" width="13.42578125" customWidth="1"/>
    <col min="11" max="11" width="9.42578125" customWidth="1"/>
    <col min="13" max="13" width="36.5703125" customWidth="1"/>
    <col min="21" max="21" width="35.85546875" customWidth="1"/>
    <col min="22" max="22" width="27.42578125" customWidth="1"/>
    <col min="23" max="24" width="18.7109375" customWidth="1"/>
  </cols>
  <sheetData>
    <row r="1" spans="1:25" x14ac:dyDescent="0.25">
      <c r="A1" t="s">
        <v>124</v>
      </c>
      <c r="B1" t="s">
        <v>125</v>
      </c>
      <c r="C1" t="s">
        <v>26</v>
      </c>
      <c r="D1" t="s">
        <v>29</v>
      </c>
      <c r="E1" t="s">
        <v>30</v>
      </c>
      <c r="F1" t="s">
        <v>31</v>
      </c>
      <c r="G1" t="s">
        <v>32</v>
      </c>
      <c r="K1" t="s">
        <v>124</v>
      </c>
      <c r="L1" t="s">
        <v>125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T1" t="s">
        <v>124</v>
      </c>
      <c r="U1" t="s">
        <v>26</v>
      </c>
      <c r="V1" t="s">
        <v>29</v>
      </c>
      <c r="W1" t="s">
        <v>30</v>
      </c>
      <c r="X1" t="s">
        <v>31</v>
      </c>
      <c r="Y1" t="s">
        <v>32</v>
      </c>
    </row>
    <row r="2" spans="1:25" x14ac:dyDescent="0.25">
      <c r="A2" s="69" t="s">
        <v>126</v>
      </c>
      <c r="B2" s="69"/>
      <c r="C2" s="69"/>
      <c r="D2" s="69"/>
      <c r="E2" s="69"/>
      <c r="F2" s="69"/>
      <c r="G2" s="69"/>
      <c r="K2">
        <v>1</v>
      </c>
      <c r="L2">
        <v>1</v>
      </c>
      <c r="M2" s="3" t="str">
        <f>'54К'!A11</f>
        <v>Поляков Леонид Игоревич</v>
      </c>
      <c r="N2" s="3">
        <f>'54К'!D11</f>
        <v>15</v>
      </c>
      <c r="O2" s="3">
        <f>'54К'!M11</f>
        <v>50</v>
      </c>
      <c r="P2" s="3">
        <f>'54К'!S11</f>
        <v>31.15</v>
      </c>
      <c r="Q2" s="3">
        <f>'54К'!T11</f>
        <v>96.15</v>
      </c>
      <c r="T2">
        <v>1</v>
      </c>
      <c r="U2" t="str">
        <f>вечерники!A7</f>
        <v>Воробьева Ольга Олеговна</v>
      </c>
      <c r="V2">
        <f>вечерники!D7</f>
        <v>15</v>
      </c>
      <c r="W2">
        <f>вечерники!M7</f>
        <v>45</v>
      </c>
      <c r="X2">
        <f>вечерники!S7</f>
        <v>15</v>
      </c>
      <c r="Y2" s="3">
        <f>вечерники!T7</f>
        <v>75</v>
      </c>
    </row>
    <row r="3" spans="1:25" x14ac:dyDescent="0.25">
      <c r="A3">
        <v>1</v>
      </c>
      <c r="B3">
        <v>1</v>
      </c>
      <c r="C3" s="3" t="str">
        <f>'51К'!A14</f>
        <v>Ситникова Юлия Вадимовна</v>
      </c>
      <c r="D3" s="3">
        <f>'51К'!D14</f>
        <v>15</v>
      </c>
      <c r="E3" s="3">
        <f>'51К'!M14</f>
        <v>49</v>
      </c>
      <c r="F3" s="3">
        <f>'51К'!S14</f>
        <v>21.35</v>
      </c>
      <c r="G3" s="3">
        <f>'51К'!T14</f>
        <v>85.35</v>
      </c>
      <c r="K3">
        <v>2</v>
      </c>
      <c r="L3">
        <v>2</v>
      </c>
      <c r="M3" s="3" t="str">
        <f>'53К'!A5</f>
        <v>Козлова Елена Александровна</v>
      </c>
      <c r="N3" s="3">
        <f>'53К'!D5</f>
        <v>15</v>
      </c>
      <c r="O3" s="3">
        <f>'53К'!M5</f>
        <v>49.5</v>
      </c>
      <c r="P3" s="3">
        <f>'53К'!S5</f>
        <v>29.049999999999997</v>
      </c>
      <c r="Q3" s="3">
        <f>'53К'!T5</f>
        <v>93.55</v>
      </c>
      <c r="T3">
        <v>2</v>
      </c>
      <c r="U3" t="str">
        <f>вечерники!A6</f>
        <v>Болгарчук Юлия Викторовна</v>
      </c>
      <c r="V3">
        <f>вечерники!D6</f>
        <v>12</v>
      </c>
      <c r="W3">
        <f>вечерники!M6</f>
        <v>45</v>
      </c>
      <c r="X3">
        <f>вечерники!S6</f>
        <v>15</v>
      </c>
      <c r="Y3" s="3">
        <f>вечерники!T6</f>
        <v>72</v>
      </c>
    </row>
    <row r="4" spans="1:25" x14ac:dyDescent="0.25">
      <c r="A4">
        <v>2</v>
      </c>
      <c r="B4">
        <v>5</v>
      </c>
      <c r="C4" s="3" t="str">
        <f>'51К'!A21</f>
        <v>Молоткова Светлана Владимировна</v>
      </c>
      <c r="D4" s="3">
        <f>'51К'!D21</f>
        <v>14.222222222222221</v>
      </c>
      <c r="E4" s="3">
        <f>'51К'!M21</f>
        <v>48.25</v>
      </c>
      <c r="F4" s="3">
        <f>'51К'!S21</f>
        <v>16.8</v>
      </c>
      <c r="G4" s="3">
        <f>'51К'!T21</f>
        <v>79.272222222222211</v>
      </c>
      <c r="K4">
        <v>3</v>
      </c>
      <c r="L4">
        <v>3</v>
      </c>
      <c r="M4" s="3" t="str">
        <f>'54К'!A4</f>
        <v>Абрамов Денис Вячеславович</v>
      </c>
      <c r="N4" s="3">
        <f>'54К'!D4</f>
        <v>15</v>
      </c>
      <c r="O4" s="3">
        <f>'54К'!M4</f>
        <v>50</v>
      </c>
      <c r="P4" s="3">
        <f>'54К'!S4</f>
        <v>27.65</v>
      </c>
      <c r="Q4" s="3">
        <f>'54К'!T4</f>
        <v>92.65</v>
      </c>
      <c r="T4">
        <v>3</v>
      </c>
      <c r="U4" t="str">
        <f>вечерники!A16</f>
        <v>Куринова Олеся Сергеевна</v>
      </c>
      <c r="V4">
        <f>вечерники!D16</f>
        <v>15</v>
      </c>
      <c r="W4">
        <f>вечерники!M16</f>
        <v>30</v>
      </c>
      <c r="X4">
        <f>вечерники!S16</f>
        <v>22.5</v>
      </c>
      <c r="Y4" s="3">
        <f>вечерники!T16</f>
        <v>67.5</v>
      </c>
    </row>
    <row r="5" spans="1:25" x14ac:dyDescent="0.25">
      <c r="A5">
        <v>3</v>
      </c>
      <c r="B5">
        <v>2</v>
      </c>
      <c r="C5" s="3" t="str">
        <f>'51К'!A5</f>
        <v>Белоусова Ольга Юрьевна</v>
      </c>
      <c r="D5" s="3">
        <f>'51К'!D5</f>
        <v>15</v>
      </c>
      <c r="E5" s="3">
        <f>'51К'!M5</f>
        <v>48</v>
      </c>
      <c r="F5" s="3">
        <f>'51К'!S5</f>
        <v>15.05</v>
      </c>
      <c r="G5" s="3">
        <f>'51К'!T5</f>
        <v>78.05</v>
      </c>
      <c r="K5">
        <v>4</v>
      </c>
      <c r="L5">
        <v>4</v>
      </c>
      <c r="M5" s="3" t="str">
        <f>'53К'!A14</f>
        <v>Александрова Мария Александровна</v>
      </c>
      <c r="N5" s="3">
        <f>'53К'!D14</f>
        <v>13.4</v>
      </c>
      <c r="O5" s="3">
        <f>'53К'!M14</f>
        <v>49.25</v>
      </c>
      <c r="P5" s="3">
        <f>'53К'!S14</f>
        <v>29.050000000000004</v>
      </c>
      <c r="Q5" s="3">
        <f>'53К'!T14</f>
        <v>91.700000000000017</v>
      </c>
      <c r="T5">
        <v>4</v>
      </c>
      <c r="U5" t="str">
        <f>вечерники!A15</f>
        <v>Кузнецова Маргарита Владимировна</v>
      </c>
      <c r="V5">
        <f>вечерники!D15</f>
        <v>15</v>
      </c>
      <c r="W5">
        <f>вечерники!M15</f>
        <v>30</v>
      </c>
      <c r="X5">
        <f>вечерники!S15</f>
        <v>10.5</v>
      </c>
      <c r="Y5" s="3">
        <f>вечерники!T15</f>
        <v>55.5</v>
      </c>
    </row>
    <row r="6" spans="1:25" x14ac:dyDescent="0.25">
      <c r="A6">
        <v>4</v>
      </c>
      <c r="B6">
        <v>14</v>
      </c>
      <c r="C6" s="3" t="str">
        <f>'51К'!A25</f>
        <v>Передня Татьяна Викторовна</v>
      </c>
      <c r="D6" s="3">
        <f>'51К'!D25</f>
        <v>10.555555555555557</v>
      </c>
      <c r="E6" s="3">
        <f>'51К'!M25</f>
        <v>49.5</v>
      </c>
      <c r="F6" s="3">
        <f>'51К'!S25</f>
        <v>17.149999999999999</v>
      </c>
      <c r="G6" s="3">
        <f>'51К'!T25</f>
        <v>77.205555555555563</v>
      </c>
      <c r="K6">
        <v>5</v>
      </c>
      <c r="L6">
        <v>5</v>
      </c>
      <c r="M6" s="3" t="str">
        <f>'52К'!A10</f>
        <v>Пахомов Дмитрий Евгеньевич</v>
      </c>
      <c r="N6" s="3">
        <f>'52К'!D10</f>
        <v>15</v>
      </c>
      <c r="O6" s="3">
        <f>'52К'!M10</f>
        <v>49.75</v>
      </c>
      <c r="P6" s="3">
        <f>'52К'!S10</f>
        <v>26.950000000000003</v>
      </c>
      <c r="Q6" s="3">
        <f>'52К'!T10</f>
        <v>91.7</v>
      </c>
      <c r="T6">
        <v>5</v>
      </c>
      <c r="U6" t="str">
        <f>вечерники!A13</f>
        <v>Коротких Кристина Вячеславовна</v>
      </c>
      <c r="V6">
        <f>вечерники!D13</f>
        <v>15</v>
      </c>
      <c r="W6">
        <f>вечерники!M13</f>
        <v>30</v>
      </c>
      <c r="X6">
        <f>вечерники!S13</f>
        <v>9</v>
      </c>
      <c r="Y6" s="3">
        <f>вечерники!T13</f>
        <v>54</v>
      </c>
    </row>
    <row r="7" spans="1:25" x14ac:dyDescent="0.25">
      <c r="A7">
        <v>5</v>
      </c>
      <c r="B7">
        <v>3</v>
      </c>
      <c r="C7" s="3" t="str">
        <f>'51К'!A9</f>
        <v>Монахова Евгения Александровна</v>
      </c>
      <c r="D7" s="3">
        <f>'51К'!D9</f>
        <v>15</v>
      </c>
      <c r="E7" s="3">
        <f>'51К'!M9</f>
        <v>45.25</v>
      </c>
      <c r="F7" s="3">
        <f>'51К'!S9</f>
        <v>11.2</v>
      </c>
      <c r="G7" s="3">
        <f>'51К'!T9</f>
        <v>71.45</v>
      </c>
      <c r="K7">
        <v>6</v>
      </c>
      <c r="L7">
        <v>6</v>
      </c>
      <c r="M7" s="3" t="str">
        <f>'52К'!A5</f>
        <v>Белякова Ольга Михайловна</v>
      </c>
      <c r="N7" s="3">
        <f>'52К'!D5</f>
        <v>15</v>
      </c>
      <c r="O7" s="3">
        <f>'52К'!M5</f>
        <v>50</v>
      </c>
      <c r="P7" s="3">
        <f>'52К'!S5</f>
        <v>26.6</v>
      </c>
      <c r="Q7" s="3">
        <f>'52К'!T5</f>
        <v>91.6</v>
      </c>
      <c r="T7">
        <v>6</v>
      </c>
      <c r="U7" t="str">
        <f>вечерники!A18</f>
        <v>Митяев Павел Владимирович</v>
      </c>
      <c r="V7">
        <f>вечерники!D18</f>
        <v>15</v>
      </c>
      <c r="W7">
        <f>вечерники!M18</f>
        <v>10</v>
      </c>
      <c r="X7">
        <f>вечерники!S18</f>
        <v>6</v>
      </c>
      <c r="Y7" s="3">
        <f>вечерники!T18</f>
        <v>31</v>
      </c>
    </row>
    <row r="8" spans="1:25" x14ac:dyDescent="0.25">
      <c r="A8">
        <v>6</v>
      </c>
      <c r="B8">
        <v>4</v>
      </c>
      <c r="C8" s="3" t="str">
        <f>'51К'!A27</f>
        <v>Ракута Дмитрий Александрович</v>
      </c>
      <c r="D8" s="3">
        <f>'51К'!D27</f>
        <v>12.888888888888889</v>
      </c>
      <c r="E8" s="3">
        <f>'51К'!M27</f>
        <v>50</v>
      </c>
      <c r="F8" s="3">
        <f>'51К'!S27</f>
        <v>7</v>
      </c>
      <c r="G8" s="3">
        <f>'51К'!T27</f>
        <v>69.888888888888886</v>
      </c>
      <c r="K8">
        <v>7</v>
      </c>
      <c r="L8">
        <v>7</v>
      </c>
      <c r="M8" s="3" t="str">
        <f>'53К'!A9</f>
        <v>Новичков Илья Михайлович</v>
      </c>
      <c r="N8" s="3">
        <f>'53К'!D9</f>
        <v>15</v>
      </c>
      <c r="O8" s="3">
        <f>'53К'!M9</f>
        <v>49.5</v>
      </c>
      <c r="P8" s="3">
        <f>'53К'!S9</f>
        <v>25.200000000000003</v>
      </c>
      <c r="Q8" s="3">
        <f>'53К'!T9</f>
        <v>89.7</v>
      </c>
      <c r="T8">
        <v>7</v>
      </c>
      <c r="U8" t="str">
        <f>вечерники!A23</f>
        <v>Полюшкина Ирина Владимировна</v>
      </c>
      <c r="V8">
        <f>вечерники!D23</f>
        <v>6</v>
      </c>
      <c r="W8">
        <f>вечерники!M23</f>
        <v>0</v>
      </c>
      <c r="X8">
        <f>вечерники!S23</f>
        <v>21</v>
      </c>
      <c r="Y8" s="3">
        <f>вечерники!T23</f>
        <v>27</v>
      </c>
    </row>
    <row r="9" spans="1:25" x14ac:dyDescent="0.25">
      <c r="A9">
        <v>7</v>
      </c>
      <c r="B9">
        <v>16</v>
      </c>
      <c r="C9" s="3" t="str">
        <f>'51К'!A23</f>
        <v>Орлов Владимир Александрович</v>
      </c>
      <c r="D9" s="3">
        <f>'51К'!D23</f>
        <v>8.4444444444444429</v>
      </c>
      <c r="E9" s="3">
        <f>'51К'!M23</f>
        <v>49</v>
      </c>
      <c r="F9" s="3">
        <f>'51К'!S23</f>
        <v>11.55</v>
      </c>
      <c r="G9" s="3">
        <f>'51К'!T23</f>
        <v>68.99444444444444</v>
      </c>
      <c r="K9">
        <v>8</v>
      </c>
      <c r="L9">
        <v>16</v>
      </c>
      <c r="M9" s="3" t="str">
        <f>'52К'!A15</f>
        <v>Бойко Елена Ивановна</v>
      </c>
      <c r="N9" s="3">
        <f>'52К'!D15</f>
        <v>15</v>
      </c>
      <c r="O9" s="3">
        <f>'52К'!M15</f>
        <v>49.5</v>
      </c>
      <c r="P9" s="3">
        <f>'52К'!S15</f>
        <v>24.85</v>
      </c>
      <c r="Q9" s="3">
        <f>'52К'!T15</f>
        <v>89.35</v>
      </c>
      <c r="T9">
        <v>8</v>
      </c>
      <c r="U9" t="str">
        <f>вечерники!A11</f>
        <v>Кондратьев Олег Михайлович</v>
      </c>
      <c r="V9">
        <f>вечерники!D11</f>
        <v>12</v>
      </c>
      <c r="W9">
        <f>вечерники!M11</f>
        <v>0</v>
      </c>
      <c r="X9">
        <f>вечерники!S11</f>
        <v>13.5</v>
      </c>
      <c r="Y9" s="3">
        <f>вечерники!T11</f>
        <v>25.5</v>
      </c>
    </row>
    <row r="10" spans="1:25" x14ac:dyDescent="0.25">
      <c r="A10">
        <v>8</v>
      </c>
      <c r="B10">
        <v>10</v>
      </c>
      <c r="C10" s="3" t="str">
        <f>'51К'!A17</f>
        <v>Зубков Андрей Витальевич</v>
      </c>
      <c r="D10" s="3">
        <f>'51К'!D17</f>
        <v>15</v>
      </c>
      <c r="E10" s="3">
        <f>'51К'!M17</f>
        <v>32.25</v>
      </c>
      <c r="F10" s="3">
        <f>'51К'!S17</f>
        <v>9.4499999999999993</v>
      </c>
      <c r="G10" s="3">
        <f>'51К'!T17</f>
        <v>56.7</v>
      </c>
      <c r="K10">
        <v>9</v>
      </c>
      <c r="L10">
        <v>19</v>
      </c>
      <c r="M10" s="3" t="str">
        <f>'52К'!A17</f>
        <v>Дереженко Ирина Владимировна</v>
      </c>
      <c r="N10" s="3">
        <f>'52К'!D17</f>
        <v>15</v>
      </c>
      <c r="O10" s="3">
        <f>'52К'!M17</f>
        <v>50</v>
      </c>
      <c r="P10" s="3">
        <f>'52К'!S17</f>
        <v>23.45</v>
      </c>
      <c r="Q10" s="3">
        <f>'52К'!T17</f>
        <v>88.45</v>
      </c>
      <c r="T10">
        <v>9</v>
      </c>
      <c r="U10" t="str">
        <f>вечерники!A24</f>
        <v>Соколова Дарья Михайловна</v>
      </c>
      <c r="V10">
        <f>вечерники!D24</f>
        <v>9</v>
      </c>
      <c r="W10">
        <f>вечерники!M24</f>
        <v>0</v>
      </c>
      <c r="X10">
        <f>вечерники!S24</f>
        <v>15</v>
      </c>
      <c r="Y10" s="3">
        <f>вечерники!T24</f>
        <v>24</v>
      </c>
    </row>
    <row r="11" spans="1:25" x14ac:dyDescent="0.25">
      <c r="A11">
        <v>9</v>
      </c>
      <c r="B11">
        <v>13</v>
      </c>
      <c r="C11" s="3" t="str">
        <f>'51К'!A13</f>
        <v>Сидорова Анна Леонидовна</v>
      </c>
      <c r="D11" s="3">
        <f>'51К'!D13</f>
        <v>11.844444444444445</v>
      </c>
      <c r="E11" s="3">
        <f>'51К'!M13</f>
        <v>35</v>
      </c>
      <c r="F11" s="3">
        <f>'51К'!S13</f>
        <v>9.8000000000000007</v>
      </c>
      <c r="G11" s="3">
        <f>'51К'!T13</f>
        <v>56.644444444444446</v>
      </c>
      <c r="K11">
        <v>10</v>
      </c>
      <c r="L11">
        <v>8</v>
      </c>
      <c r="M11" s="3" t="str">
        <f>'52К'!A11</f>
        <v>Пряжникова Анастасия Николаевна</v>
      </c>
      <c r="N11" s="3">
        <f>'52К'!D11</f>
        <v>15</v>
      </c>
      <c r="O11" s="3">
        <f>'52К'!M11</f>
        <v>41.3</v>
      </c>
      <c r="P11" s="3">
        <f>'52К'!S11</f>
        <v>31.85</v>
      </c>
      <c r="Q11" s="3">
        <f>'52К'!T11</f>
        <v>88.15</v>
      </c>
      <c r="T11">
        <v>10</v>
      </c>
      <c r="U11" t="str">
        <f>вечерники!A4</f>
        <v>Анисимов Эльдар Юсивович</v>
      </c>
      <c r="V11">
        <f>вечерники!D4</f>
        <v>15</v>
      </c>
      <c r="W11">
        <f>вечерники!M4</f>
        <v>0</v>
      </c>
      <c r="X11">
        <f>вечерники!S4</f>
        <v>0</v>
      </c>
      <c r="Y11" s="3">
        <f>вечерники!T4</f>
        <v>15</v>
      </c>
    </row>
    <row r="12" spans="1:25" x14ac:dyDescent="0.25">
      <c r="A12">
        <v>10</v>
      </c>
      <c r="B12">
        <v>11</v>
      </c>
      <c r="C12" s="3" t="str">
        <f>'51К'!A8</f>
        <v>Климанова Мария Викторовна</v>
      </c>
      <c r="D12" s="3">
        <f>'51К'!D8</f>
        <v>13.444444444444445</v>
      </c>
      <c r="E12" s="3">
        <f>'51К'!M8</f>
        <v>32.5</v>
      </c>
      <c r="F12" s="3">
        <f>'51К'!S8</f>
        <v>7</v>
      </c>
      <c r="G12" s="3">
        <f>'51К'!T8</f>
        <v>52.944444444444443</v>
      </c>
      <c r="K12">
        <v>11</v>
      </c>
      <c r="L12">
        <v>9</v>
      </c>
      <c r="M12" s="3" t="str">
        <f>'53К'!A11</f>
        <v>Сизинцев Павел Владимирович</v>
      </c>
      <c r="N12" s="3">
        <f>'53К'!D11</f>
        <v>15</v>
      </c>
      <c r="O12" s="3">
        <f>'53К'!M11</f>
        <v>49.5</v>
      </c>
      <c r="P12" s="3">
        <f>'53К'!S11</f>
        <v>22.05</v>
      </c>
      <c r="Q12" s="3">
        <f>'53К'!T11</f>
        <v>86.55</v>
      </c>
      <c r="T12">
        <v>11</v>
      </c>
      <c r="U12" t="str">
        <f>вечерники!A27</f>
        <v>Фомин Иван Николаевич</v>
      </c>
      <c r="V12">
        <f>вечерники!D27</f>
        <v>12</v>
      </c>
      <c r="W12">
        <f>вечерники!M27</f>
        <v>0</v>
      </c>
      <c r="X12">
        <f>вечерники!S27</f>
        <v>0</v>
      </c>
      <c r="Y12" s="3">
        <f>вечерники!T27</f>
        <v>12</v>
      </c>
    </row>
    <row r="13" spans="1:25" x14ac:dyDescent="0.25">
      <c r="A13">
        <v>11</v>
      </c>
      <c r="B13">
        <v>15</v>
      </c>
      <c r="C13" s="3" t="str">
        <f>'51К'!A6</f>
        <v>Ежова Александра Владимировна</v>
      </c>
      <c r="D13" s="3">
        <f>'51К'!D6</f>
        <v>10.244444444444444</v>
      </c>
      <c r="E13" s="3">
        <f>'51К'!M6</f>
        <v>32.5</v>
      </c>
      <c r="F13" s="3">
        <f>'51К'!S6</f>
        <v>8.75</v>
      </c>
      <c r="G13" s="3">
        <f>'51К'!T6</f>
        <v>51.49444444444444</v>
      </c>
      <c r="K13">
        <v>12</v>
      </c>
      <c r="L13">
        <v>10</v>
      </c>
      <c r="M13" s="3" t="str">
        <f>'51К'!A14</f>
        <v>Ситникова Юлия Вадимовна</v>
      </c>
      <c r="N13" s="3">
        <f>'51К'!D14</f>
        <v>15</v>
      </c>
      <c r="O13" s="3">
        <f>'51К'!M14</f>
        <v>49</v>
      </c>
      <c r="P13" s="3">
        <f>'51К'!S14</f>
        <v>21.35</v>
      </c>
      <c r="Q13" s="3">
        <f>'51К'!T14</f>
        <v>85.35</v>
      </c>
      <c r="T13">
        <v>12</v>
      </c>
      <c r="U13" t="str">
        <f>вечерники!A20</f>
        <v>Нагорняк Елена Васильевна</v>
      </c>
      <c r="V13">
        <f>вечерники!D20</f>
        <v>9</v>
      </c>
      <c r="W13">
        <f>вечерники!M20</f>
        <v>0</v>
      </c>
      <c r="X13">
        <f>вечерники!S20</f>
        <v>0</v>
      </c>
      <c r="Y13" s="3">
        <f>вечерники!T20</f>
        <v>9</v>
      </c>
    </row>
    <row r="14" spans="1:25" x14ac:dyDescent="0.25">
      <c r="A14">
        <v>12</v>
      </c>
      <c r="B14">
        <v>9</v>
      </c>
      <c r="C14" s="3" t="str">
        <f>'51К'!A11</f>
        <v>Полищук Екатерина Руслановна</v>
      </c>
      <c r="D14" s="3">
        <f>'51К'!D11</f>
        <v>13.4</v>
      </c>
      <c r="E14" s="3">
        <f>'51К'!M11</f>
        <v>25</v>
      </c>
      <c r="F14" s="3">
        <f>'51К'!S11</f>
        <v>12.95</v>
      </c>
      <c r="G14" s="3">
        <f>'51К'!T11</f>
        <v>51.35</v>
      </c>
      <c r="K14">
        <v>13</v>
      </c>
      <c r="L14">
        <v>20</v>
      </c>
      <c r="M14" s="3" t="str">
        <f>'52К'!A18</f>
        <v>Каракой Ирина Александровна</v>
      </c>
      <c r="N14" s="3">
        <f>'52К'!D18</f>
        <v>14.222222222222221</v>
      </c>
      <c r="O14" s="3">
        <f>'52К'!M18</f>
        <v>49.75</v>
      </c>
      <c r="P14" s="3">
        <f>'52К'!S18</f>
        <v>19.950000000000003</v>
      </c>
      <c r="Q14" s="3">
        <f>'52К'!T18</f>
        <v>83.922222222222217</v>
      </c>
      <c r="T14">
        <v>13</v>
      </c>
      <c r="U14" t="str">
        <f>вечерники!A8</f>
        <v>Дмитриева Анна Ивановна</v>
      </c>
      <c r="V14">
        <f>вечерники!D8</f>
        <v>6</v>
      </c>
      <c r="W14">
        <f>вечерники!M8</f>
        <v>0</v>
      </c>
      <c r="X14">
        <f>вечерники!S8</f>
        <v>0</v>
      </c>
      <c r="Y14" s="3">
        <f>вечерники!T8</f>
        <v>6</v>
      </c>
    </row>
    <row r="15" spans="1:25" x14ac:dyDescent="0.25">
      <c r="A15">
        <v>13</v>
      </c>
      <c r="B15">
        <v>6</v>
      </c>
      <c r="C15" s="3" t="str">
        <f>'51К'!A26</f>
        <v>Плотникова Ирина Ивановна</v>
      </c>
      <c r="D15" s="3">
        <f>'51К'!D26</f>
        <v>15</v>
      </c>
      <c r="E15" s="3">
        <f>'51К'!M26</f>
        <v>0</v>
      </c>
      <c r="F15" s="3">
        <f>'51К'!S26</f>
        <v>14.35</v>
      </c>
      <c r="G15" s="3">
        <f>'51К'!T26</f>
        <v>29.35</v>
      </c>
      <c r="K15">
        <v>14</v>
      </c>
      <c r="L15">
        <v>27</v>
      </c>
      <c r="M15" s="3" t="str">
        <f>'52К'!A13</f>
        <v>Терешкина Татьяна Валерьевна</v>
      </c>
      <c r="N15" s="3">
        <f>'52К'!D13</f>
        <v>15</v>
      </c>
      <c r="O15" s="3">
        <f>'52К'!M13</f>
        <v>35</v>
      </c>
      <c r="P15" s="3">
        <f>'52К'!S13</f>
        <v>32.549999999999997</v>
      </c>
      <c r="Q15" s="3">
        <f>'52К'!T13</f>
        <v>82.55</v>
      </c>
      <c r="T15">
        <v>14</v>
      </c>
      <c r="U15" t="str">
        <f>вечерники!A26</f>
        <v>Устругов Дмитрий Сергеевич</v>
      </c>
      <c r="V15">
        <f>вечерники!D26</f>
        <v>6</v>
      </c>
      <c r="W15">
        <f>вечерники!M26</f>
        <v>0</v>
      </c>
      <c r="X15">
        <f>вечерники!S26</f>
        <v>0</v>
      </c>
      <c r="Y15" s="3">
        <f>вечерники!T26</f>
        <v>6</v>
      </c>
    </row>
    <row r="16" spans="1:25" x14ac:dyDescent="0.25">
      <c r="A16">
        <v>14</v>
      </c>
      <c r="B16">
        <v>8</v>
      </c>
      <c r="C16" s="3" t="str">
        <f>'51К'!A20</f>
        <v>Минлина Кристина Вадимовна</v>
      </c>
      <c r="D16" s="3">
        <f>'51К'!D20</f>
        <v>14.222222222222221</v>
      </c>
      <c r="E16" s="3">
        <f>'51К'!M20</f>
        <v>0</v>
      </c>
      <c r="F16" s="3">
        <f>'51К'!S20</f>
        <v>14.700000000000001</v>
      </c>
      <c r="G16" s="3">
        <f>'51К'!T20</f>
        <v>28.922222222222224</v>
      </c>
      <c r="K16">
        <v>15</v>
      </c>
      <c r="L16">
        <v>12</v>
      </c>
      <c r="M16" s="3" t="str">
        <f>'53К'!A12</f>
        <v>Сурков Денис Витальевич</v>
      </c>
      <c r="N16" s="3">
        <f>'53К'!D12</f>
        <v>15</v>
      </c>
      <c r="O16" s="3">
        <f>'53К'!M12</f>
        <v>48.75</v>
      </c>
      <c r="P16" s="3">
        <f>'53К'!S12</f>
        <v>17.149999999999999</v>
      </c>
      <c r="Q16" s="3">
        <f>'53К'!T12</f>
        <v>80.900000000000006</v>
      </c>
      <c r="T16">
        <v>15</v>
      </c>
      <c r="U16" t="str">
        <f>вечерники!A5</f>
        <v>Баранова Тамара Дмитриевна</v>
      </c>
      <c r="V16">
        <f>вечерники!D5</f>
        <v>3</v>
      </c>
      <c r="W16">
        <f>вечерники!M5</f>
        <v>0</v>
      </c>
      <c r="X16">
        <f>вечерники!S5</f>
        <v>0</v>
      </c>
      <c r="Y16" s="3">
        <f>вечерники!T5</f>
        <v>3</v>
      </c>
    </row>
    <row r="17" spans="1:25" x14ac:dyDescent="0.25">
      <c r="A17">
        <v>15</v>
      </c>
      <c r="B17">
        <v>7</v>
      </c>
      <c r="C17" s="3" t="str">
        <f>'51К'!A16</f>
        <v>Беляева Елена Васильевна</v>
      </c>
      <c r="D17" s="3">
        <f>'51К'!D16</f>
        <v>8.4444444444444429</v>
      </c>
      <c r="E17" s="3">
        <f>'51К'!M16</f>
        <v>5</v>
      </c>
      <c r="F17" s="3">
        <f>'51К'!S16</f>
        <v>10.15</v>
      </c>
      <c r="G17" s="3">
        <f>'51К'!T16</f>
        <v>23.594444444444441</v>
      </c>
      <c r="K17">
        <v>16</v>
      </c>
      <c r="L17">
        <v>15</v>
      </c>
      <c r="M17" s="3" t="str">
        <f>'53К'!A4</f>
        <v>Грехов Максим Александрович</v>
      </c>
      <c r="N17" s="3">
        <f>'53К'!D4</f>
        <v>14.222222222222221</v>
      </c>
      <c r="O17" s="3">
        <f>'53К'!M4</f>
        <v>50</v>
      </c>
      <c r="P17" s="3">
        <f>'53К'!S4</f>
        <v>15.75</v>
      </c>
      <c r="Q17" s="3">
        <f>'53К'!T4</f>
        <v>79.972222222222229</v>
      </c>
      <c r="T17">
        <v>16</v>
      </c>
      <c r="U17" t="str">
        <f>вечерники!A21</f>
        <v>Пальчик Артур Сергеевич</v>
      </c>
      <c r="V17">
        <f>вечерники!D21</f>
        <v>3</v>
      </c>
      <c r="W17">
        <f>вечерники!M21</f>
        <v>0</v>
      </c>
      <c r="X17">
        <f>вечерники!S21</f>
        <v>0</v>
      </c>
      <c r="Y17" s="3">
        <f>вечерники!T21</f>
        <v>3</v>
      </c>
    </row>
    <row r="18" spans="1:25" x14ac:dyDescent="0.25">
      <c r="A18">
        <v>16</v>
      </c>
      <c r="B18">
        <v>12</v>
      </c>
      <c r="C18" s="3" t="str">
        <f>'51К'!A28</f>
        <v>Селезнева Юлия Евгеньевна</v>
      </c>
      <c r="D18" s="3">
        <f>'51К'!D28</f>
        <v>11.555555555555554</v>
      </c>
      <c r="E18" s="3">
        <f>'51К'!M28</f>
        <v>0</v>
      </c>
      <c r="F18" s="3">
        <f>'51К'!S28</f>
        <v>11.9</v>
      </c>
      <c r="G18" s="3">
        <f>'51К'!T28</f>
        <v>23.455555555555556</v>
      </c>
      <c r="K18">
        <v>17</v>
      </c>
      <c r="L18">
        <v>28</v>
      </c>
      <c r="M18" s="3" t="str">
        <f>'52К'!A8</f>
        <v>Легина Виктория Сергеевна</v>
      </c>
      <c r="N18" s="3">
        <f>'52К'!D8</f>
        <v>15</v>
      </c>
      <c r="O18" s="3">
        <f>'52К'!M8</f>
        <v>35</v>
      </c>
      <c r="P18" s="3">
        <f>'52К'!S8</f>
        <v>29.75</v>
      </c>
      <c r="Q18" s="3">
        <f>'52К'!T8</f>
        <v>79.75</v>
      </c>
      <c r="T18">
        <v>17</v>
      </c>
      <c r="U18" t="str">
        <f>вечерники!A22</f>
        <v>Пахомова Екатерина Олеговна</v>
      </c>
      <c r="V18">
        <f>вечерники!D22</f>
        <v>3</v>
      </c>
      <c r="W18">
        <f>вечерники!M22</f>
        <v>0</v>
      </c>
      <c r="X18">
        <f>вечерники!S22</f>
        <v>0</v>
      </c>
      <c r="Y18" s="3">
        <f>вечерники!T22</f>
        <v>3</v>
      </c>
    </row>
    <row r="19" spans="1:25" x14ac:dyDescent="0.25">
      <c r="A19">
        <v>17</v>
      </c>
      <c r="B19">
        <v>21</v>
      </c>
      <c r="C19" s="3" t="str">
        <f>'51К'!A19</f>
        <v>Лепехин Павел Павлович</v>
      </c>
      <c r="D19" s="3">
        <f>'51К'!D19</f>
        <v>6.8888888888888884</v>
      </c>
      <c r="E19" s="3">
        <f>'51К'!M19</f>
        <v>0</v>
      </c>
      <c r="F19" s="3">
        <f>'51К'!S19</f>
        <v>11.55</v>
      </c>
      <c r="G19" s="3">
        <f>'51К'!T19</f>
        <v>18.43888888888889</v>
      </c>
      <c r="K19">
        <v>18</v>
      </c>
      <c r="L19">
        <v>23</v>
      </c>
      <c r="M19" s="3" t="str">
        <f>'52К'!A21</f>
        <v>Монгуш Айрана Антоновна</v>
      </c>
      <c r="N19" s="3">
        <f>'52К'!D21</f>
        <v>13.444444444444445</v>
      </c>
      <c r="O19" s="3">
        <f>'52К'!M21</f>
        <v>48</v>
      </c>
      <c r="P19" s="3">
        <f>'52К'!S21</f>
        <v>17.850000000000001</v>
      </c>
      <c r="Q19" s="3">
        <f>'52К'!T21</f>
        <v>79.294444444444437</v>
      </c>
      <c r="T19">
        <v>18</v>
      </c>
      <c r="U19" t="str">
        <f>вечерники!A25</f>
        <v>Спиридонова Евгения Сергеевна</v>
      </c>
      <c r="V19">
        <f>вечерники!D25</f>
        <v>3</v>
      </c>
      <c r="W19">
        <f>вечерники!M25</f>
        <v>0</v>
      </c>
      <c r="X19">
        <f>вечерники!S25</f>
        <v>0</v>
      </c>
      <c r="Y19" s="3">
        <f>вечерники!T25</f>
        <v>3</v>
      </c>
    </row>
    <row r="20" spans="1:25" x14ac:dyDescent="0.25">
      <c r="A20">
        <v>18</v>
      </c>
      <c r="B20">
        <v>22</v>
      </c>
      <c r="C20" s="3" t="str">
        <f>'51К'!A18</f>
        <v>Краснов Владимир Николаевич</v>
      </c>
      <c r="D20" s="3">
        <f>'51К'!D18</f>
        <v>6.1111111111111107</v>
      </c>
      <c r="E20" s="3">
        <f>'51К'!M18</f>
        <v>0</v>
      </c>
      <c r="F20" s="3">
        <f>'51К'!S18</f>
        <v>9.4499999999999993</v>
      </c>
      <c r="G20" s="3">
        <f>'51К'!T18</f>
        <v>15.56111111111111</v>
      </c>
      <c r="K20">
        <v>19</v>
      </c>
      <c r="L20">
        <v>37</v>
      </c>
      <c r="M20" s="3" t="str">
        <f>'51К'!A21</f>
        <v>Молоткова Светлана Владимировна</v>
      </c>
      <c r="N20" s="3">
        <f>'51К'!D21</f>
        <v>14.222222222222221</v>
      </c>
      <c r="O20" s="3">
        <f>'51К'!M21</f>
        <v>48.25</v>
      </c>
      <c r="P20" s="3">
        <f>'51К'!S21</f>
        <v>16.8</v>
      </c>
      <c r="Q20" s="3">
        <f>'51К'!T21</f>
        <v>79.272222222222211</v>
      </c>
      <c r="T20">
        <v>19</v>
      </c>
      <c r="U20" t="str">
        <f>вечерники!A28</f>
        <v>Щетинин Дмитрий Александрович</v>
      </c>
      <c r="V20">
        <f>вечерники!D28</f>
        <v>3</v>
      </c>
      <c r="W20">
        <f>вечерники!M28</f>
        <v>0</v>
      </c>
      <c r="X20">
        <f>вечерники!S28</f>
        <v>0</v>
      </c>
      <c r="Y20" s="3">
        <f>вечерники!T28</f>
        <v>3</v>
      </c>
    </row>
    <row r="21" spans="1:25" x14ac:dyDescent="0.25">
      <c r="A21">
        <v>19</v>
      </c>
      <c r="B21">
        <v>17</v>
      </c>
      <c r="C21" s="3" t="str">
        <f>'51К'!A4</f>
        <v>Баранова Ольга Игоревна</v>
      </c>
      <c r="D21" s="3">
        <f>'51К'!D4</f>
        <v>7.0888888888888895</v>
      </c>
      <c r="E21" s="3">
        <f>'51К'!M4</f>
        <v>0</v>
      </c>
      <c r="F21" s="3">
        <f>'51К'!S4</f>
        <v>8.4</v>
      </c>
      <c r="G21" s="3">
        <f>'51К'!T4</f>
        <v>15.488888888888891</v>
      </c>
      <c r="K21">
        <v>20</v>
      </c>
      <c r="L21">
        <v>18</v>
      </c>
      <c r="M21" s="3" t="str">
        <f>'54К'!A14</f>
        <v>Якимов Евгений Александрович</v>
      </c>
      <c r="N21" s="3">
        <f>'54К'!D14</f>
        <v>13.4</v>
      </c>
      <c r="O21" s="3">
        <f>'54К'!M14</f>
        <v>46.65</v>
      </c>
      <c r="P21" s="3">
        <f>'54К'!S14</f>
        <v>18.55</v>
      </c>
      <c r="Q21" s="3">
        <f>'54К'!T14</f>
        <v>78.600000000000009</v>
      </c>
      <c r="T21">
        <v>20</v>
      </c>
      <c r="U21" t="str">
        <f>вечерники!A9</f>
        <v>Дырявых Анастасия Николаевна</v>
      </c>
      <c r="V21">
        <f>вечерники!D9</f>
        <v>0</v>
      </c>
      <c r="W21">
        <f>вечерники!M9</f>
        <v>0</v>
      </c>
      <c r="X21">
        <f>вечерники!S9</f>
        <v>0</v>
      </c>
      <c r="Y21" s="3">
        <f>вечерники!T9</f>
        <v>0</v>
      </c>
    </row>
    <row r="22" spans="1:25" x14ac:dyDescent="0.25">
      <c r="A22">
        <v>20</v>
      </c>
      <c r="B22">
        <v>19</v>
      </c>
      <c r="C22" s="3" t="str">
        <f>'51К'!A22</f>
        <v>Непомнящий Тихон Александрович</v>
      </c>
      <c r="D22" s="3">
        <f>'51К'!D22</f>
        <v>8.4444444444444429</v>
      </c>
      <c r="E22" s="3">
        <f>'51К'!M22</f>
        <v>0</v>
      </c>
      <c r="F22" s="3">
        <f>'51К'!S22</f>
        <v>5.95</v>
      </c>
      <c r="G22" s="3">
        <f>'51К'!T22</f>
        <v>14.394444444444442</v>
      </c>
      <c r="K22">
        <v>21</v>
      </c>
      <c r="L22">
        <v>13</v>
      </c>
      <c r="M22" s="3" t="str">
        <f>'53К'!A16</f>
        <v>Губанова Вероника Игоревна</v>
      </c>
      <c r="N22" s="3">
        <f>'53К'!D16</f>
        <v>14.222222222222221</v>
      </c>
      <c r="O22" s="3">
        <f>'53К'!M16</f>
        <v>48.25</v>
      </c>
      <c r="P22" s="3">
        <f>'53К'!S16</f>
        <v>16.100000000000001</v>
      </c>
      <c r="Q22" s="3">
        <f>'53К'!T16</f>
        <v>78.572222222222223</v>
      </c>
      <c r="T22">
        <v>21</v>
      </c>
      <c r="U22" t="str">
        <f>вечерники!A10</f>
        <v>Защитина Виктория Николаевна</v>
      </c>
      <c r="V22">
        <f>вечерники!D10</f>
        <v>0</v>
      </c>
      <c r="W22">
        <f>вечерники!M10</f>
        <v>0</v>
      </c>
      <c r="X22">
        <f>вечерники!S10</f>
        <v>0</v>
      </c>
      <c r="Y22" s="3">
        <f>вечерники!T10</f>
        <v>0</v>
      </c>
    </row>
    <row r="23" spans="1:25" x14ac:dyDescent="0.25">
      <c r="A23">
        <v>21</v>
      </c>
      <c r="B23">
        <v>24</v>
      </c>
      <c r="C23" s="3" t="str">
        <f>'51К'!A15</f>
        <v>Абломов Виталий Васильевич</v>
      </c>
      <c r="D23" s="3">
        <f>'51К'!D15</f>
        <v>4.7777777777777777</v>
      </c>
      <c r="E23" s="3">
        <f>'51К'!M15</f>
        <v>0</v>
      </c>
      <c r="F23" s="3">
        <f>'51К'!S15</f>
        <v>9.4499999999999993</v>
      </c>
      <c r="G23" s="3">
        <f>'51К'!T15</f>
        <v>14.227777777777778</v>
      </c>
      <c r="K23">
        <v>22</v>
      </c>
      <c r="L23">
        <v>14</v>
      </c>
      <c r="M23" s="3" t="str">
        <f>'51К'!A5</f>
        <v>Белоусова Ольга Юрьевна</v>
      </c>
      <c r="N23" s="3">
        <f>'51К'!D5</f>
        <v>15</v>
      </c>
      <c r="O23" s="3">
        <f>'51К'!M5</f>
        <v>48</v>
      </c>
      <c r="P23" s="3">
        <f>'51К'!S5</f>
        <v>15.05</v>
      </c>
      <c r="Q23" s="3">
        <f>'51К'!T5</f>
        <v>78.05</v>
      </c>
      <c r="T23">
        <v>22</v>
      </c>
      <c r="U23" t="str">
        <f>вечерники!A12</f>
        <v>Королев Сергей Александрович</v>
      </c>
      <c r="V23">
        <f>вечерники!D12</f>
        <v>0</v>
      </c>
      <c r="W23">
        <f>вечерники!M12</f>
        <v>0</v>
      </c>
      <c r="X23">
        <f>вечерники!S12</f>
        <v>0</v>
      </c>
      <c r="Y23" s="3">
        <f>вечерники!T12</f>
        <v>0</v>
      </c>
    </row>
    <row r="24" spans="1:25" x14ac:dyDescent="0.25">
      <c r="A24">
        <v>22</v>
      </c>
      <c r="B24">
        <v>18</v>
      </c>
      <c r="C24" s="3" t="str">
        <f>'51К'!A24</f>
        <v>Острикова Алсу Мунировна</v>
      </c>
      <c r="D24" s="3">
        <f>'51К'!D24</f>
        <v>7.4444444444444446</v>
      </c>
      <c r="E24" s="3">
        <f>'51К'!M24</f>
        <v>0</v>
      </c>
      <c r="F24" s="3">
        <f>'51К'!S24</f>
        <v>2.4499999999999997</v>
      </c>
      <c r="G24" s="3">
        <f>'51К'!T24</f>
        <v>9.8944444444444439</v>
      </c>
      <c r="K24">
        <v>23</v>
      </c>
      <c r="L24">
        <v>17</v>
      </c>
      <c r="M24" s="3" t="str">
        <f>'53К'!A6</f>
        <v>Комягина Екатерина Сергеевна</v>
      </c>
      <c r="N24" s="3">
        <f>'53К'!D6</f>
        <v>13.444444444444445</v>
      </c>
      <c r="O24" s="3">
        <f>'53К'!M6</f>
        <v>48.75</v>
      </c>
      <c r="P24" s="3">
        <f>'53К'!S6</f>
        <v>15.75</v>
      </c>
      <c r="Q24" s="3">
        <f>'53К'!T6</f>
        <v>77.944444444444443</v>
      </c>
      <c r="T24">
        <v>23</v>
      </c>
      <c r="U24" t="str">
        <f>вечерники!A14</f>
        <v>Кузнецов Андрей Константинович</v>
      </c>
      <c r="V24">
        <f>вечерники!D14</f>
        <v>0</v>
      </c>
      <c r="W24">
        <f>вечерники!M14</f>
        <v>0</v>
      </c>
      <c r="X24">
        <f>вечерники!S14</f>
        <v>0</v>
      </c>
      <c r="Y24" s="3">
        <f>вечерники!T14</f>
        <v>0</v>
      </c>
    </row>
    <row r="25" spans="1:25" x14ac:dyDescent="0.25">
      <c r="A25">
        <v>23</v>
      </c>
      <c r="B25">
        <v>20</v>
      </c>
      <c r="C25" s="3" t="str">
        <f>'51К'!A10</f>
        <v>Переяславцева Екатерина Геннадьевна</v>
      </c>
      <c r="D25" s="3">
        <f>'51К'!D10</f>
        <v>6.3111111111111109</v>
      </c>
      <c r="E25" s="3">
        <f>'51К'!M10</f>
        <v>0</v>
      </c>
      <c r="F25" s="3">
        <f>'51К'!S10</f>
        <v>1.4000000000000001</v>
      </c>
      <c r="G25" s="3">
        <f>'51К'!T10</f>
        <v>7.7111111111111112</v>
      </c>
      <c r="K25">
        <v>24</v>
      </c>
      <c r="L25">
        <v>43</v>
      </c>
      <c r="M25" s="3" t="str">
        <f>'51К'!A25</f>
        <v>Передня Татьяна Викторовна</v>
      </c>
      <c r="N25" s="3">
        <f>'51К'!D25</f>
        <v>10.555555555555557</v>
      </c>
      <c r="O25" s="3">
        <f>'51К'!M25</f>
        <v>49.5</v>
      </c>
      <c r="P25" s="3">
        <f>'51К'!S25</f>
        <v>17.149999999999999</v>
      </c>
      <c r="Q25" s="3">
        <f>'51К'!T25</f>
        <v>77.205555555555563</v>
      </c>
      <c r="T25">
        <v>24</v>
      </c>
      <c r="U25" t="str">
        <f>вечерники!A17</f>
        <v>Логинова Ирина Владимировна</v>
      </c>
      <c r="V25">
        <f>вечерники!D17</f>
        <v>0</v>
      </c>
      <c r="W25">
        <f>вечерники!M17</f>
        <v>0</v>
      </c>
      <c r="X25">
        <f>вечерники!S17</f>
        <v>0</v>
      </c>
      <c r="Y25" s="3">
        <f>вечерники!T17</f>
        <v>0</v>
      </c>
    </row>
    <row r="26" spans="1:25" x14ac:dyDescent="0.25">
      <c r="A26">
        <v>24</v>
      </c>
      <c r="B26">
        <v>23</v>
      </c>
      <c r="C26" s="3" t="str">
        <f>'51К'!A12</f>
        <v>Романова Юлия Викторовна</v>
      </c>
      <c r="D26" s="3">
        <f>'51К'!D12</f>
        <v>3.1111111111111107</v>
      </c>
      <c r="E26" s="3">
        <f>'51К'!M12</f>
        <v>0</v>
      </c>
      <c r="F26" s="3">
        <f>'51К'!S12</f>
        <v>2.8000000000000003</v>
      </c>
      <c r="G26" s="3">
        <f>'51К'!T12</f>
        <v>5.9111111111111114</v>
      </c>
      <c r="K26">
        <v>25</v>
      </c>
      <c r="L26">
        <v>24</v>
      </c>
      <c r="M26" s="3" t="str">
        <f>'52К'!A4</f>
        <v>Андреева Ольга Андреевна</v>
      </c>
      <c r="N26" s="3">
        <f>'52К'!D4</f>
        <v>14.222222222222221</v>
      </c>
      <c r="O26" s="3">
        <f>'52К'!M4</f>
        <v>39.5</v>
      </c>
      <c r="P26" s="3">
        <f>'52К'!S4</f>
        <v>23.1</v>
      </c>
      <c r="Q26" s="3">
        <f>'52К'!T4</f>
        <v>76.822222222222223</v>
      </c>
      <c r="T26">
        <v>25</v>
      </c>
      <c r="U26" t="str">
        <f>вечерники!A19</f>
        <v>Михайлик Евгений Андреевич</v>
      </c>
      <c r="V26">
        <f>вечерники!D19</f>
        <v>0</v>
      </c>
      <c r="W26">
        <f>вечерники!M19</f>
        <v>0</v>
      </c>
      <c r="X26">
        <f>вечерники!S19</f>
        <v>0</v>
      </c>
      <c r="Y26" s="3">
        <f>вечерники!T19</f>
        <v>0</v>
      </c>
    </row>
    <row r="27" spans="1:25" x14ac:dyDescent="0.25">
      <c r="A27">
        <v>25</v>
      </c>
      <c r="B27">
        <v>25</v>
      </c>
      <c r="C27" s="3" t="str">
        <f>'51К'!A7</f>
        <v>Забабурина Надежда Андреевна</v>
      </c>
      <c r="D27" s="3">
        <f>'51К'!D7</f>
        <v>1.5555555555555554</v>
      </c>
      <c r="E27" s="3">
        <f>'51К'!M7</f>
        <v>0</v>
      </c>
      <c r="F27" s="3">
        <f>'51К'!S7</f>
        <v>0</v>
      </c>
      <c r="G27" s="3">
        <f>'51К'!T7</f>
        <v>1.5555555555555554</v>
      </c>
      <c r="K27">
        <v>26</v>
      </c>
      <c r="L27">
        <v>11</v>
      </c>
      <c r="M27" s="3" t="str">
        <f>'52К'!A24</f>
        <v>Уткина Анна Александровна</v>
      </c>
      <c r="N27" s="3">
        <f>'52К'!D24</f>
        <v>15</v>
      </c>
      <c r="O27" s="3">
        <f>'52К'!M24</f>
        <v>30</v>
      </c>
      <c r="P27" s="3">
        <f>'52К'!S24</f>
        <v>29.4</v>
      </c>
      <c r="Q27" s="3">
        <f>'52К'!T24</f>
        <v>74.400000000000006</v>
      </c>
      <c r="Y27" s="3"/>
    </row>
    <row r="28" spans="1:25" x14ac:dyDescent="0.25">
      <c r="A28" s="69" t="s">
        <v>127</v>
      </c>
      <c r="B28" s="69"/>
      <c r="C28" s="69"/>
      <c r="D28" s="69"/>
      <c r="E28" s="69"/>
      <c r="F28" s="69"/>
      <c r="G28" s="69"/>
      <c r="K28">
        <v>27</v>
      </c>
      <c r="L28">
        <v>26</v>
      </c>
      <c r="M28" s="3" t="str">
        <f>'51К'!A9</f>
        <v>Монахова Евгения Александровна</v>
      </c>
      <c r="N28" s="3">
        <f>'51К'!D9</f>
        <v>15</v>
      </c>
      <c r="O28" s="3">
        <f>'51К'!M9</f>
        <v>45.25</v>
      </c>
      <c r="P28" s="3">
        <f>'51К'!S9</f>
        <v>11.2</v>
      </c>
      <c r="Q28" s="3">
        <f>'51К'!T9</f>
        <v>71.45</v>
      </c>
      <c r="Y28" s="3"/>
    </row>
    <row r="29" spans="1:25" x14ac:dyDescent="0.25">
      <c r="A29">
        <v>1</v>
      </c>
      <c r="B29">
        <v>2</v>
      </c>
      <c r="C29" s="3" t="str">
        <f>'52К'!A10</f>
        <v>Пахомов Дмитрий Евгеньевич</v>
      </c>
      <c r="D29" s="3">
        <f>'52К'!D10</f>
        <v>15</v>
      </c>
      <c r="E29" s="3">
        <f>'52К'!M10</f>
        <v>49.75</v>
      </c>
      <c r="F29" s="3">
        <f>'52К'!S10</f>
        <v>26.950000000000003</v>
      </c>
      <c r="G29" s="3">
        <f>'52К'!T10</f>
        <v>91.7</v>
      </c>
      <c r="K29">
        <v>28</v>
      </c>
      <c r="L29">
        <v>29</v>
      </c>
      <c r="M29" s="3" t="str">
        <f>'53К'!A17</f>
        <v>Лиманская Людмила Вячеславовна</v>
      </c>
      <c r="N29" s="3">
        <f>'53К'!D17</f>
        <v>11.022222222222222</v>
      </c>
      <c r="O29" s="3">
        <f>'53К'!M17</f>
        <v>34</v>
      </c>
      <c r="P29" s="3">
        <f>'53К'!S17</f>
        <v>25.9</v>
      </c>
      <c r="Q29" s="3">
        <f>'53К'!T17</f>
        <v>70.922222222222217</v>
      </c>
      <c r="Y29" s="3"/>
    </row>
    <row r="30" spans="1:25" x14ac:dyDescent="0.25">
      <c r="A30">
        <v>2</v>
      </c>
      <c r="B30">
        <v>1</v>
      </c>
      <c r="C30" s="3" t="str">
        <f>'52К'!A5</f>
        <v>Белякова Ольга Михайловна</v>
      </c>
      <c r="D30" s="3">
        <f>'52К'!D5</f>
        <v>15</v>
      </c>
      <c r="E30" s="3">
        <f>'52К'!M5</f>
        <v>50</v>
      </c>
      <c r="F30" s="3">
        <f>'52К'!S5</f>
        <v>26.6</v>
      </c>
      <c r="G30" s="3">
        <f>'52К'!T5</f>
        <v>91.6</v>
      </c>
      <c r="K30">
        <v>29</v>
      </c>
      <c r="L30">
        <v>46</v>
      </c>
      <c r="M30" s="3" t="str">
        <f>'51К'!A27</f>
        <v>Ракута Дмитрий Александрович</v>
      </c>
      <c r="N30" s="3">
        <f>'51К'!D27</f>
        <v>12.888888888888889</v>
      </c>
      <c r="O30" s="3">
        <f>'51К'!M27</f>
        <v>50</v>
      </c>
      <c r="P30" s="3">
        <f>'51К'!S27</f>
        <v>7</v>
      </c>
      <c r="Q30" s="3">
        <f>'51К'!T27</f>
        <v>69.888888888888886</v>
      </c>
      <c r="Y30" s="3"/>
    </row>
    <row r="31" spans="1:25" x14ac:dyDescent="0.25">
      <c r="A31">
        <v>3</v>
      </c>
      <c r="B31">
        <v>5</v>
      </c>
      <c r="C31" s="3" t="str">
        <f>'52К'!A15</f>
        <v>Бойко Елена Ивановна</v>
      </c>
      <c r="D31" s="3">
        <f>'52К'!D15</f>
        <v>15</v>
      </c>
      <c r="E31" s="3">
        <f>'52К'!M15</f>
        <v>49.5</v>
      </c>
      <c r="F31" s="3">
        <f>'52К'!S15</f>
        <v>24.85</v>
      </c>
      <c r="G31" s="3">
        <f>'52К'!T15</f>
        <v>89.35</v>
      </c>
      <c r="K31">
        <v>30</v>
      </c>
      <c r="L31">
        <v>59</v>
      </c>
      <c r="M31" s="3" t="str">
        <f>'51К'!A23</f>
        <v>Орлов Владимир Александрович</v>
      </c>
      <c r="N31" s="3">
        <f>'51К'!D23</f>
        <v>8.4444444444444429</v>
      </c>
      <c r="O31" s="3">
        <f>'51К'!M23</f>
        <v>49</v>
      </c>
      <c r="P31" s="3">
        <f>'51К'!S23</f>
        <v>11.55</v>
      </c>
      <c r="Q31" s="3">
        <f>'51К'!T23</f>
        <v>68.99444444444444</v>
      </c>
      <c r="Y31" s="3"/>
    </row>
    <row r="32" spans="1:25" x14ac:dyDescent="0.25">
      <c r="A32">
        <v>4</v>
      </c>
      <c r="B32">
        <v>4</v>
      </c>
      <c r="C32" s="3" t="str">
        <f>'52К'!A17</f>
        <v>Дереженко Ирина Владимировна</v>
      </c>
      <c r="D32" s="3">
        <f>'52К'!D17</f>
        <v>15</v>
      </c>
      <c r="E32" s="3">
        <f>'52К'!M17</f>
        <v>50</v>
      </c>
      <c r="F32" s="3">
        <f>'52К'!S17</f>
        <v>23.45</v>
      </c>
      <c r="G32" s="3">
        <f>'52К'!T17</f>
        <v>88.45</v>
      </c>
      <c r="K32">
        <v>31</v>
      </c>
      <c r="L32">
        <v>30</v>
      </c>
      <c r="M32" s="3" t="str">
        <f>'53К'!A19</f>
        <v>Межакова Яна Игоревна</v>
      </c>
      <c r="N32" s="3">
        <f>'53К'!D19</f>
        <v>12.622222222222222</v>
      </c>
      <c r="O32" s="3">
        <f>'53К'!M19</f>
        <v>32.5</v>
      </c>
      <c r="P32" s="3">
        <f>'53К'!S19</f>
        <v>23.8</v>
      </c>
      <c r="Q32" s="3">
        <f>'53К'!T19</f>
        <v>68.922222222222217</v>
      </c>
    </row>
    <row r="33" spans="1:17" x14ac:dyDescent="0.25">
      <c r="A33">
        <v>5</v>
      </c>
      <c r="B33">
        <v>11</v>
      </c>
      <c r="C33" s="3" t="str">
        <f>'52К'!A11</f>
        <v>Пряжникова Анастасия Николаевна</v>
      </c>
      <c r="D33" s="3">
        <f>'52К'!D11</f>
        <v>15</v>
      </c>
      <c r="E33" s="3">
        <f>'52К'!M11</f>
        <v>41.3</v>
      </c>
      <c r="F33" s="3">
        <f>'52К'!S11</f>
        <v>31.85</v>
      </c>
      <c r="G33" s="3">
        <f>'52К'!T11</f>
        <v>88.15</v>
      </c>
      <c r="K33">
        <v>32</v>
      </c>
      <c r="L33">
        <v>32</v>
      </c>
      <c r="M33" s="3" t="str">
        <f>'52К'!A9</f>
        <v>Лысенина Александра Сергеевна</v>
      </c>
      <c r="N33" s="3">
        <f>'52К'!D9</f>
        <v>15</v>
      </c>
      <c r="O33" s="3">
        <f>'52К'!M9</f>
        <v>34.75</v>
      </c>
      <c r="P33" s="3">
        <f>'52К'!S9</f>
        <v>18.55</v>
      </c>
      <c r="Q33" s="3">
        <f>'52К'!T9</f>
        <v>68.3</v>
      </c>
    </row>
    <row r="34" spans="1:17" x14ac:dyDescent="0.25">
      <c r="A34">
        <v>6</v>
      </c>
      <c r="B34">
        <v>6</v>
      </c>
      <c r="C34" s="3" t="str">
        <f>'52К'!A18</f>
        <v>Каракой Ирина Александровна</v>
      </c>
      <c r="D34" s="3">
        <f>'52К'!D18</f>
        <v>14.222222222222221</v>
      </c>
      <c r="E34" s="3">
        <f>'52К'!M18</f>
        <v>49.75</v>
      </c>
      <c r="F34" s="3">
        <f>'52К'!S18</f>
        <v>19.950000000000003</v>
      </c>
      <c r="G34" s="3">
        <f>'52К'!T18</f>
        <v>83.922222222222217</v>
      </c>
      <c r="K34">
        <v>33</v>
      </c>
      <c r="L34">
        <v>31</v>
      </c>
      <c r="M34" s="3" t="str">
        <f>'54К'!A13</f>
        <v>Тарасова Ирина Васильевна</v>
      </c>
      <c r="N34" s="3">
        <f>'54К'!D13</f>
        <v>14.222222222222221</v>
      </c>
      <c r="O34" s="3">
        <f>'54К'!M13</f>
        <v>33</v>
      </c>
      <c r="P34" s="3">
        <f>'54К'!S13</f>
        <v>21</v>
      </c>
      <c r="Q34" s="3">
        <f>'54К'!T13</f>
        <v>68.222222222222229</v>
      </c>
    </row>
    <row r="35" spans="1:17" x14ac:dyDescent="0.25">
      <c r="A35">
        <v>7</v>
      </c>
      <c r="B35">
        <v>13</v>
      </c>
      <c r="C35" s="3" t="str">
        <f>'52К'!A13</f>
        <v>Терешкина Татьяна Валерьевна</v>
      </c>
      <c r="D35" s="3">
        <f>'52К'!D13</f>
        <v>15</v>
      </c>
      <c r="E35" s="3">
        <f>'52К'!M13</f>
        <v>35</v>
      </c>
      <c r="F35" s="3">
        <f>'52К'!S13</f>
        <v>32.549999999999997</v>
      </c>
      <c r="G35" s="3">
        <f>'52К'!T13</f>
        <v>82.55</v>
      </c>
      <c r="K35">
        <v>34</v>
      </c>
      <c r="L35">
        <v>40</v>
      </c>
      <c r="M35" s="3" t="str">
        <f>'52К'!A20</f>
        <v>Краснослободцев Илья Сергеевич</v>
      </c>
      <c r="N35" s="3">
        <f>'52К'!D20</f>
        <v>11.111111111111111</v>
      </c>
      <c r="O35" s="3">
        <f>'52К'!M20</f>
        <v>48</v>
      </c>
      <c r="P35" s="3">
        <f>'52К'!S20</f>
        <v>7</v>
      </c>
      <c r="Q35" s="3">
        <f>'52К'!T20</f>
        <v>66.111111111111114</v>
      </c>
    </row>
    <row r="36" spans="1:17" x14ac:dyDescent="0.25">
      <c r="A36">
        <v>8</v>
      </c>
      <c r="B36">
        <v>14</v>
      </c>
      <c r="C36" s="3" t="str">
        <f>'52К'!A8</f>
        <v>Легина Виктория Сергеевна</v>
      </c>
      <c r="D36" s="3">
        <f>'52К'!D8</f>
        <v>15</v>
      </c>
      <c r="E36" s="3">
        <f>'52К'!M8</f>
        <v>35</v>
      </c>
      <c r="F36" s="3">
        <f>'52К'!S8</f>
        <v>29.75</v>
      </c>
      <c r="G36" s="3">
        <f>'52К'!T8</f>
        <v>79.75</v>
      </c>
      <c r="K36">
        <v>35</v>
      </c>
      <c r="L36">
        <v>34</v>
      </c>
      <c r="M36" s="3" t="str">
        <f>'52К'!A7</f>
        <v>Данилова Туйаара Леонидовна</v>
      </c>
      <c r="N36" s="3">
        <f>'52К'!D7</f>
        <v>12.888888888888889</v>
      </c>
      <c r="O36" s="3">
        <f>'52К'!M7</f>
        <v>33.5</v>
      </c>
      <c r="P36" s="3">
        <f>'52К'!S7</f>
        <v>19.25</v>
      </c>
      <c r="Q36" s="3">
        <f>'52К'!T7</f>
        <v>65.638888888888886</v>
      </c>
    </row>
    <row r="37" spans="1:17" x14ac:dyDescent="0.25">
      <c r="A37">
        <v>9</v>
      </c>
      <c r="B37">
        <v>10</v>
      </c>
      <c r="C37" s="3" t="str">
        <f>'52К'!A21</f>
        <v>Монгуш Айрана Антоновна</v>
      </c>
      <c r="D37" s="3">
        <f>'52К'!D21</f>
        <v>13.444444444444445</v>
      </c>
      <c r="E37" s="3">
        <f>'52К'!M21</f>
        <v>48</v>
      </c>
      <c r="F37" s="3">
        <f>'52К'!S21</f>
        <v>17.850000000000001</v>
      </c>
      <c r="G37" s="3">
        <f>'52К'!T21</f>
        <v>79.294444444444437</v>
      </c>
      <c r="K37">
        <v>36</v>
      </c>
      <c r="L37">
        <v>21</v>
      </c>
      <c r="M37" s="3" t="str">
        <f>'52К'!A19</f>
        <v>Корсакова Анна Олеговна</v>
      </c>
      <c r="N37" s="3">
        <f>'52К'!D19</f>
        <v>12.111111111111111</v>
      </c>
      <c r="O37" s="3">
        <f>'52К'!M19</f>
        <v>30</v>
      </c>
      <c r="P37" s="3">
        <f>'52К'!S19</f>
        <v>20.65</v>
      </c>
      <c r="Q37" s="3">
        <f>'52К'!T19</f>
        <v>62.761111111111106</v>
      </c>
    </row>
    <row r="38" spans="1:17" x14ac:dyDescent="0.25">
      <c r="A38">
        <v>10</v>
      </c>
      <c r="B38">
        <v>12</v>
      </c>
      <c r="C38" s="3" t="str">
        <f>'52К'!A4</f>
        <v>Андреева Ольга Андреевна</v>
      </c>
      <c r="D38" s="3">
        <f>'52К'!D4</f>
        <v>14.222222222222221</v>
      </c>
      <c r="E38" s="3">
        <f>'52К'!M4</f>
        <v>39.5</v>
      </c>
      <c r="F38" s="3">
        <f>'52К'!S4</f>
        <v>23.1</v>
      </c>
      <c r="G38" s="3">
        <f>'52К'!T4</f>
        <v>76.822222222222223</v>
      </c>
      <c r="K38">
        <v>37</v>
      </c>
      <c r="L38">
        <v>41</v>
      </c>
      <c r="M38" s="3" t="str">
        <f>'53К'!A18</f>
        <v>Ляликова Анастасия Викторовна</v>
      </c>
      <c r="N38" s="3">
        <f>'53К'!D18</f>
        <v>9.4222222222222207</v>
      </c>
      <c r="O38" s="3">
        <f>'53К'!M18</f>
        <v>33.75</v>
      </c>
      <c r="P38" s="3">
        <f>'53К'!S18</f>
        <v>18.55</v>
      </c>
      <c r="Q38" s="3">
        <f>'53К'!T18</f>
        <v>61.722222222222214</v>
      </c>
    </row>
    <row r="39" spans="1:17" x14ac:dyDescent="0.25">
      <c r="A39">
        <v>11</v>
      </c>
      <c r="B39">
        <v>3</v>
      </c>
      <c r="C39" s="3" t="str">
        <f>'52К'!A24</f>
        <v>Уткина Анна Александровна</v>
      </c>
      <c r="D39" s="3">
        <f>'52К'!D24</f>
        <v>15</v>
      </c>
      <c r="E39" s="3">
        <f>'52К'!M24</f>
        <v>30</v>
      </c>
      <c r="F39" s="3">
        <f>'52К'!S24</f>
        <v>29.4</v>
      </c>
      <c r="G39" s="3">
        <f>'52К'!T24</f>
        <v>74.400000000000006</v>
      </c>
      <c r="K39">
        <v>38</v>
      </c>
      <c r="L39">
        <v>22</v>
      </c>
      <c r="M39" s="3" t="str">
        <f>'52К'!A22</f>
        <v>Прокопьева Любовь Николаевна</v>
      </c>
      <c r="N39" s="3">
        <f>'52К'!D22</f>
        <v>15</v>
      </c>
      <c r="O39" s="3">
        <f>'52К'!M22</f>
        <v>30</v>
      </c>
      <c r="P39" s="3">
        <f>'52К'!S22</f>
        <v>16.450000000000003</v>
      </c>
      <c r="Q39" s="3">
        <f>'52К'!T22</f>
        <v>61.45</v>
      </c>
    </row>
    <row r="40" spans="1:17" x14ac:dyDescent="0.25">
      <c r="A40">
        <v>12</v>
      </c>
      <c r="B40">
        <v>18</v>
      </c>
      <c r="C40" s="3" t="str">
        <f>'52К'!A9</f>
        <v>Лысенина Александра Сергеевна</v>
      </c>
      <c r="D40" s="3">
        <f>'52К'!D9</f>
        <v>15</v>
      </c>
      <c r="E40" s="3">
        <f>'52К'!M9</f>
        <v>34.75</v>
      </c>
      <c r="F40" s="3">
        <f>'52К'!S9</f>
        <v>18.55</v>
      </c>
      <c r="G40" s="3">
        <f>'52К'!T9</f>
        <v>68.3</v>
      </c>
      <c r="K40">
        <v>39</v>
      </c>
      <c r="L40">
        <v>45</v>
      </c>
      <c r="M40" s="3" t="str">
        <f>'52К'!A12</f>
        <v>Рязанова Лидия Сергеевна</v>
      </c>
      <c r="N40" s="3">
        <f>'52К'!D12</f>
        <v>13.666666666666668</v>
      </c>
      <c r="O40" s="3">
        <f>'52К'!M12</f>
        <v>34</v>
      </c>
      <c r="P40" s="3">
        <f>'52К'!S12</f>
        <v>13.3</v>
      </c>
      <c r="Q40" s="3">
        <f>'52К'!T12</f>
        <v>60.966666666666669</v>
      </c>
    </row>
    <row r="41" spans="1:17" x14ac:dyDescent="0.25">
      <c r="A41">
        <v>13</v>
      </c>
      <c r="B41">
        <v>16</v>
      </c>
      <c r="C41" s="3" t="str">
        <f>'52К'!A20</f>
        <v>Краснослободцев Илья Сергеевич</v>
      </c>
      <c r="D41" s="3">
        <f>'52К'!D20</f>
        <v>11.111111111111111</v>
      </c>
      <c r="E41" s="3">
        <f>'52К'!M20</f>
        <v>48</v>
      </c>
      <c r="F41" s="3">
        <f>'52К'!S20</f>
        <v>7</v>
      </c>
      <c r="G41" s="3">
        <f>'52К'!T20</f>
        <v>66.111111111111114</v>
      </c>
      <c r="K41">
        <v>40</v>
      </c>
      <c r="L41">
        <v>25</v>
      </c>
      <c r="M41" s="3" t="str">
        <f>'52К'!A23</f>
        <v>Прокопьева Юлия Николаевна</v>
      </c>
      <c r="N41" s="3">
        <f>'52К'!D23</f>
        <v>14.222222222222221</v>
      </c>
      <c r="O41" s="3">
        <f>'52К'!M23</f>
        <v>30</v>
      </c>
      <c r="P41" s="3">
        <f>'52К'!S23</f>
        <v>14</v>
      </c>
      <c r="Q41" s="3">
        <f>'52К'!T23</f>
        <v>58.222222222222221</v>
      </c>
    </row>
    <row r="42" spans="1:17" x14ac:dyDescent="0.25">
      <c r="A42">
        <v>14</v>
      </c>
      <c r="B42">
        <v>20</v>
      </c>
      <c r="C42" s="3" t="str">
        <f>'52К'!A7</f>
        <v>Данилова Туйаара Леонидовна</v>
      </c>
      <c r="D42" s="3">
        <f>'52К'!D7</f>
        <v>12.888888888888889</v>
      </c>
      <c r="E42" s="3">
        <f>'52К'!M7</f>
        <v>33.5</v>
      </c>
      <c r="F42" s="3">
        <f>'52К'!S7</f>
        <v>19.25</v>
      </c>
      <c r="G42" s="3">
        <f>'52К'!T7</f>
        <v>65.638888888888886</v>
      </c>
      <c r="K42">
        <v>41</v>
      </c>
      <c r="L42">
        <v>48</v>
      </c>
      <c r="M42" s="3" t="str">
        <f>'54К'!A21</f>
        <v>Никишина Юлия Петровна</v>
      </c>
      <c r="N42" s="3">
        <f>'54К'!D21</f>
        <v>12.622222222222222</v>
      </c>
      <c r="O42" s="3">
        <f>'54К'!M21</f>
        <v>32.5</v>
      </c>
      <c r="P42" s="3">
        <f>'54К'!S21</f>
        <v>11.9</v>
      </c>
      <c r="Q42" s="3">
        <f>'54К'!T21</f>
        <v>57.022222222222219</v>
      </c>
    </row>
    <row r="43" spans="1:17" x14ac:dyDescent="0.25">
      <c r="A43">
        <v>15</v>
      </c>
      <c r="B43">
        <v>8</v>
      </c>
      <c r="C43" s="3" t="str">
        <f>'52К'!A19</f>
        <v>Корсакова Анна Олеговна</v>
      </c>
      <c r="D43" s="3">
        <f>'52К'!D19</f>
        <v>12.111111111111111</v>
      </c>
      <c r="E43" s="3">
        <f>'52К'!M19</f>
        <v>30</v>
      </c>
      <c r="F43" s="3">
        <f>'52К'!S19</f>
        <v>20.65</v>
      </c>
      <c r="G43" s="3">
        <f>'52К'!T19</f>
        <v>62.761111111111106</v>
      </c>
      <c r="K43">
        <v>42</v>
      </c>
      <c r="L43">
        <v>49</v>
      </c>
      <c r="M43" s="3" t="str">
        <f>'51К'!A17</f>
        <v>Зубков Андрей Витальевич</v>
      </c>
      <c r="N43" s="3">
        <f>'51К'!D17</f>
        <v>15</v>
      </c>
      <c r="O43" s="3">
        <f>'51К'!M17</f>
        <v>32.25</v>
      </c>
      <c r="P43" s="3">
        <f>'51К'!S17</f>
        <v>9.4499999999999993</v>
      </c>
      <c r="Q43" s="3">
        <f>'51К'!T17</f>
        <v>56.7</v>
      </c>
    </row>
    <row r="44" spans="1:17" x14ac:dyDescent="0.25">
      <c r="A44">
        <v>16</v>
      </c>
      <c r="B44">
        <v>7</v>
      </c>
      <c r="C44" s="3" t="str">
        <f>'52К'!A22</f>
        <v>Прокопьева Любовь Николаевна</v>
      </c>
      <c r="D44" s="3">
        <f>'52К'!D22</f>
        <v>15</v>
      </c>
      <c r="E44" s="3">
        <f>'52К'!M22</f>
        <v>30</v>
      </c>
      <c r="F44" s="3">
        <f>'52К'!S22</f>
        <v>16.450000000000003</v>
      </c>
      <c r="G44" s="3">
        <f>'52К'!T22</f>
        <v>61.45</v>
      </c>
      <c r="K44">
        <v>43</v>
      </c>
      <c r="L44">
        <v>56</v>
      </c>
      <c r="M44" s="3" t="str">
        <f>'51К'!A13</f>
        <v>Сидорова Анна Леонидовна</v>
      </c>
      <c r="N44" s="3">
        <f>'51К'!D13</f>
        <v>11.844444444444445</v>
      </c>
      <c r="O44" s="3">
        <f>'51К'!M13</f>
        <v>35</v>
      </c>
      <c r="P44" s="3">
        <f>'51К'!S13</f>
        <v>9.8000000000000007</v>
      </c>
      <c r="Q44" s="3">
        <f>'51К'!T13</f>
        <v>56.644444444444446</v>
      </c>
    </row>
    <row r="45" spans="1:17" x14ac:dyDescent="0.25">
      <c r="A45">
        <v>17</v>
      </c>
      <c r="B45">
        <v>19</v>
      </c>
      <c r="C45" s="3" t="str">
        <f>'52К'!A12</f>
        <v>Рязанова Лидия Сергеевна</v>
      </c>
      <c r="D45" s="3">
        <f>'52К'!D12</f>
        <v>13.666666666666668</v>
      </c>
      <c r="E45" s="3">
        <f>'52К'!M12</f>
        <v>34</v>
      </c>
      <c r="F45" s="3">
        <f>'52К'!S12</f>
        <v>13.3</v>
      </c>
      <c r="G45" s="3">
        <f>'52К'!T12</f>
        <v>60.966666666666669</v>
      </c>
      <c r="K45">
        <v>44</v>
      </c>
      <c r="L45">
        <v>75</v>
      </c>
      <c r="M45" s="3" t="str">
        <f>'52К'!A6</f>
        <v>Гончаров Роман Валерьевич</v>
      </c>
      <c r="N45" s="3">
        <f>'52К'!D6</f>
        <v>8.6666666666666661</v>
      </c>
      <c r="O45" s="3">
        <f>'52К'!M6</f>
        <v>34</v>
      </c>
      <c r="P45" s="3">
        <f>'52К'!S6</f>
        <v>13.650000000000002</v>
      </c>
      <c r="Q45" s="3">
        <f>'52К'!T6</f>
        <v>56.31666666666667</v>
      </c>
    </row>
    <row r="46" spans="1:17" x14ac:dyDescent="0.25">
      <c r="A46">
        <v>18</v>
      </c>
      <c r="B46">
        <v>9</v>
      </c>
      <c r="C46" s="3" t="str">
        <f>'52К'!A23</f>
        <v>Прокопьева Юлия Николаевна</v>
      </c>
      <c r="D46" s="3">
        <f>'52К'!D23</f>
        <v>14.222222222222221</v>
      </c>
      <c r="E46" s="3">
        <f>'52К'!M23</f>
        <v>30</v>
      </c>
      <c r="F46" s="3">
        <f>'52К'!S23</f>
        <v>14</v>
      </c>
      <c r="G46" s="3">
        <f>'52К'!T23</f>
        <v>58.222222222222221</v>
      </c>
      <c r="K46">
        <v>45</v>
      </c>
      <c r="L46">
        <v>54</v>
      </c>
      <c r="M46" s="3" t="str">
        <f>'53К'!A21</f>
        <v>Натарова Оксана Валерьевна</v>
      </c>
      <c r="N46" s="3">
        <f>'53К'!D21</f>
        <v>10.28888888888889</v>
      </c>
      <c r="O46" s="3">
        <f>'53К'!M21</f>
        <v>33</v>
      </c>
      <c r="P46" s="3">
        <f>'53К'!S21</f>
        <v>12.950000000000001</v>
      </c>
      <c r="Q46" s="3">
        <f>'53К'!T21</f>
        <v>56.238888888888894</v>
      </c>
    </row>
    <row r="47" spans="1:17" x14ac:dyDescent="0.25">
      <c r="A47">
        <v>19</v>
      </c>
      <c r="B47">
        <v>21</v>
      </c>
      <c r="C47" s="3" t="str">
        <f>'52К'!A6</f>
        <v>Гончаров Роман Валерьевич</v>
      </c>
      <c r="D47" s="3">
        <f>'52К'!D6</f>
        <v>8.6666666666666661</v>
      </c>
      <c r="E47" s="3">
        <f>'52К'!M6</f>
        <v>34</v>
      </c>
      <c r="F47" s="3">
        <f>'52К'!S6</f>
        <v>13.650000000000002</v>
      </c>
      <c r="G47" s="3">
        <f>'52К'!T6</f>
        <v>56.31666666666667</v>
      </c>
      <c r="K47">
        <v>46</v>
      </c>
      <c r="L47">
        <v>55</v>
      </c>
      <c r="M47" s="3" t="str">
        <f>'53К'!A22</f>
        <v>Петров Александр Юрьевич</v>
      </c>
      <c r="N47" s="3">
        <f>'53К'!D22</f>
        <v>8.6</v>
      </c>
      <c r="O47" s="3">
        <f>'53К'!M22</f>
        <v>32</v>
      </c>
      <c r="P47" s="3">
        <f>'53К'!S22</f>
        <v>13.3</v>
      </c>
      <c r="Q47" s="3">
        <f>'53К'!T22</f>
        <v>53.9</v>
      </c>
    </row>
    <row r="48" spans="1:17" x14ac:dyDescent="0.25">
      <c r="A48">
        <v>20</v>
      </c>
      <c r="B48">
        <v>17</v>
      </c>
      <c r="C48" s="3" t="str">
        <f>'52К'!A16</f>
        <v>Грачев Алексей Михайлович</v>
      </c>
      <c r="D48" s="3">
        <f>'52К'!D16</f>
        <v>9.2222222222222214</v>
      </c>
      <c r="E48" s="3">
        <f>'52К'!M16</f>
        <v>10</v>
      </c>
      <c r="F48" s="3">
        <f>'52К'!S16</f>
        <v>12.95</v>
      </c>
      <c r="G48" s="3">
        <f>'52К'!T16</f>
        <v>32.172222222222217</v>
      </c>
      <c r="K48">
        <v>47</v>
      </c>
      <c r="L48">
        <v>57</v>
      </c>
      <c r="M48" s="3" t="str">
        <f>'53К'!A13</f>
        <v>Чиркова Виктория Анатольевна</v>
      </c>
      <c r="N48" s="3">
        <f>'53К'!D13</f>
        <v>8.6444444444444457</v>
      </c>
      <c r="O48" s="3">
        <f>'53К'!M13</f>
        <v>33</v>
      </c>
      <c r="P48" s="3">
        <f>'53К'!S13</f>
        <v>12.25</v>
      </c>
      <c r="Q48" s="3">
        <f>'53К'!T13</f>
        <v>53.894444444444446</v>
      </c>
    </row>
    <row r="49" spans="1:17" x14ac:dyDescent="0.25">
      <c r="A49">
        <v>21</v>
      </c>
      <c r="B49">
        <v>15</v>
      </c>
      <c r="C49" s="3" t="str">
        <f>'52К'!A14</f>
        <v>Берлизев Алексей Александрович</v>
      </c>
      <c r="D49" s="3">
        <f>'52К'!D14</f>
        <v>10.555555555555557</v>
      </c>
      <c r="E49" s="3">
        <f>'52К'!M14</f>
        <v>10</v>
      </c>
      <c r="F49" s="3">
        <f>'52К'!S14</f>
        <v>11.2</v>
      </c>
      <c r="G49" s="3">
        <f>'52К'!T14</f>
        <v>31.755555555555556</v>
      </c>
      <c r="K49">
        <v>48</v>
      </c>
      <c r="L49">
        <v>58</v>
      </c>
      <c r="M49" s="3" t="str">
        <f>'51К'!A8</f>
        <v>Климанова Мария Викторовна</v>
      </c>
      <c r="N49" s="3">
        <f>'51К'!D8</f>
        <v>13.444444444444445</v>
      </c>
      <c r="O49" s="3">
        <f>'51К'!M8</f>
        <v>32.5</v>
      </c>
      <c r="P49" s="3">
        <f>'51К'!S8</f>
        <v>7</v>
      </c>
      <c r="Q49" s="3">
        <f>'51К'!T8</f>
        <v>52.944444444444443</v>
      </c>
    </row>
    <row r="50" spans="1:17" x14ac:dyDescent="0.25">
      <c r="A50" s="69" t="s">
        <v>128</v>
      </c>
      <c r="B50" s="69"/>
      <c r="C50" s="69"/>
      <c r="D50" s="69"/>
      <c r="E50" s="69"/>
      <c r="F50" s="69"/>
      <c r="G50" s="69"/>
      <c r="K50">
        <v>49</v>
      </c>
      <c r="L50">
        <v>61</v>
      </c>
      <c r="M50" s="3" t="str">
        <f>'51К'!A6</f>
        <v>Ежова Александра Владимировна</v>
      </c>
      <c r="N50" s="3">
        <f>'51К'!D6</f>
        <v>10.244444444444444</v>
      </c>
      <c r="O50" s="3">
        <f>'51К'!M6</f>
        <v>32.5</v>
      </c>
      <c r="P50" s="3">
        <f>'51К'!S6</f>
        <v>8.75</v>
      </c>
      <c r="Q50" s="3">
        <f>'51К'!T6</f>
        <v>51.49444444444444</v>
      </c>
    </row>
    <row r="51" spans="1:17" x14ac:dyDescent="0.25">
      <c r="A51">
        <v>1</v>
      </c>
      <c r="B51">
        <v>1</v>
      </c>
      <c r="C51" s="3" t="str">
        <f>'53К'!A5</f>
        <v>Козлова Елена Александровна</v>
      </c>
      <c r="D51" s="3">
        <f>'53К'!D5</f>
        <v>15</v>
      </c>
      <c r="E51" s="3">
        <f>'53К'!M5</f>
        <v>49.5</v>
      </c>
      <c r="F51" s="3">
        <f>'53К'!S5</f>
        <v>29.049999999999997</v>
      </c>
      <c r="G51" s="3">
        <f>'53К'!T5</f>
        <v>93.55</v>
      </c>
      <c r="K51">
        <v>50</v>
      </c>
      <c r="L51">
        <v>36</v>
      </c>
      <c r="M51" s="3" t="str">
        <f>'51К'!A11</f>
        <v>Полищук Екатерина Руслановна</v>
      </c>
      <c r="N51" s="3">
        <f>'51К'!D11</f>
        <v>13.4</v>
      </c>
      <c r="O51" s="3">
        <f>'51К'!M11</f>
        <v>25</v>
      </c>
      <c r="P51" s="3">
        <f>'51К'!S11</f>
        <v>12.95</v>
      </c>
      <c r="Q51" s="3">
        <f>'51К'!T11</f>
        <v>51.35</v>
      </c>
    </row>
    <row r="52" spans="1:17" x14ac:dyDescent="0.25">
      <c r="A52">
        <v>2</v>
      </c>
      <c r="B52">
        <v>4</v>
      </c>
      <c r="C52" s="3" t="str">
        <f>'53К'!A14</f>
        <v>Александрова Мария Александровна</v>
      </c>
      <c r="D52" s="3">
        <f>'53К'!D14</f>
        <v>13.4</v>
      </c>
      <c r="E52" s="3">
        <f>'53К'!M14</f>
        <v>49.25</v>
      </c>
      <c r="F52" s="3">
        <f>'53К'!S14</f>
        <v>29.050000000000004</v>
      </c>
      <c r="G52" s="3">
        <f>'53К'!T14</f>
        <v>91.700000000000017</v>
      </c>
      <c r="K52">
        <v>51</v>
      </c>
      <c r="L52">
        <v>64</v>
      </c>
      <c r="M52" s="3" t="str">
        <f>'53К'!A20</f>
        <v>Михайлова Анна Вячеславовна</v>
      </c>
      <c r="N52" s="3">
        <f>'53К'!D20</f>
        <v>9.4222222222222207</v>
      </c>
      <c r="O52" s="3">
        <f>'53К'!M20</f>
        <v>32.5</v>
      </c>
      <c r="P52" s="3">
        <f>'53К'!S20</f>
        <v>8.0500000000000007</v>
      </c>
      <c r="Q52" s="3">
        <f>'53К'!T20</f>
        <v>49.972222222222214</v>
      </c>
    </row>
    <row r="53" spans="1:17" x14ac:dyDescent="0.25">
      <c r="A53">
        <v>3</v>
      </c>
      <c r="B53">
        <v>2</v>
      </c>
      <c r="C53" s="3" t="str">
        <f>'53К'!A9</f>
        <v>Новичков Илья Михайлович</v>
      </c>
      <c r="D53" s="3">
        <f>'53К'!D9</f>
        <v>15</v>
      </c>
      <c r="E53" s="3">
        <f>'53К'!M9</f>
        <v>49.5</v>
      </c>
      <c r="F53" s="3">
        <f>'53К'!S9</f>
        <v>25.200000000000003</v>
      </c>
      <c r="G53" s="3">
        <f>'53К'!T9</f>
        <v>89.7</v>
      </c>
      <c r="K53">
        <v>52</v>
      </c>
      <c r="L53">
        <v>74</v>
      </c>
      <c r="M53" s="3" t="str">
        <f>'53К'!A23</f>
        <v xml:space="preserve">Шустов Андрей Олегович </v>
      </c>
      <c r="N53" s="3">
        <f>'53К'!D23</f>
        <v>3.1111111111111107</v>
      </c>
      <c r="O53" s="3">
        <f>'53К'!M23</f>
        <v>33.5</v>
      </c>
      <c r="P53" s="3">
        <f>'53К'!S23</f>
        <v>10.15</v>
      </c>
      <c r="Q53" s="3">
        <f>'53К'!T23</f>
        <v>46.761111111111106</v>
      </c>
    </row>
    <row r="54" spans="1:17" x14ac:dyDescent="0.25">
      <c r="A54">
        <v>4</v>
      </c>
      <c r="B54">
        <v>3</v>
      </c>
      <c r="C54" s="3" t="str">
        <f>'53К'!A11</f>
        <v>Сизинцев Павел Владимирович</v>
      </c>
      <c r="D54" s="3">
        <f>'53К'!D11</f>
        <v>15</v>
      </c>
      <c r="E54" s="3">
        <f>'53К'!M11</f>
        <v>49.5</v>
      </c>
      <c r="F54" s="3">
        <f>'53К'!S11</f>
        <v>22.05</v>
      </c>
      <c r="G54" s="3">
        <f>'53К'!T11</f>
        <v>86.55</v>
      </c>
      <c r="K54">
        <v>53</v>
      </c>
      <c r="L54">
        <v>77</v>
      </c>
      <c r="M54" s="3" t="str">
        <f>'54К'!A9</f>
        <v>Елютина Дарья Николаевна</v>
      </c>
      <c r="N54" s="3">
        <f>'54К'!D9</f>
        <v>5.5333333333333332</v>
      </c>
      <c r="O54" s="3">
        <f>'54К'!M9</f>
        <v>25</v>
      </c>
      <c r="P54" s="3">
        <f>'54К'!S9</f>
        <v>5.95</v>
      </c>
      <c r="Q54" s="3">
        <f>'54К'!T9</f>
        <v>36.483333333333334</v>
      </c>
    </row>
    <row r="55" spans="1:17" x14ac:dyDescent="0.25">
      <c r="A55">
        <v>5</v>
      </c>
      <c r="B55">
        <v>5</v>
      </c>
      <c r="C55" s="3" t="str">
        <f>'53К'!A12</f>
        <v>Сурков Денис Витальевич</v>
      </c>
      <c r="D55" s="3">
        <f>'53К'!D12</f>
        <v>15</v>
      </c>
      <c r="E55" s="3">
        <f>'53К'!M12</f>
        <v>48.75</v>
      </c>
      <c r="F55" s="3">
        <f>'53К'!S12</f>
        <v>17.149999999999999</v>
      </c>
      <c r="G55" s="3">
        <f>'53К'!T12</f>
        <v>80.900000000000006</v>
      </c>
      <c r="K55">
        <v>54</v>
      </c>
      <c r="L55">
        <v>33</v>
      </c>
      <c r="M55" s="3" t="str">
        <f>'52К'!A16</f>
        <v>Грачев Алексей Михайлович</v>
      </c>
      <c r="N55" s="3">
        <f>'52К'!D16</f>
        <v>9.2222222222222214</v>
      </c>
      <c r="O55" s="3">
        <f>'52К'!M16</f>
        <v>10</v>
      </c>
      <c r="P55" s="3">
        <f>'52К'!S16</f>
        <v>12.95</v>
      </c>
      <c r="Q55" s="3">
        <f>'52К'!T16</f>
        <v>32.172222222222217</v>
      </c>
    </row>
    <row r="56" spans="1:17" x14ac:dyDescent="0.25">
      <c r="A56">
        <v>6</v>
      </c>
      <c r="B56">
        <v>8</v>
      </c>
      <c r="C56" s="3" t="str">
        <f>'53К'!A4</f>
        <v>Грехов Максим Александрович</v>
      </c>
      <c r="D56" s="3">
        <f>'53К'!D4</f>
        <v>14.222222222222221</v>
      </c>
      <c r="E56" s="3">
        <f>'53К'!M4</f>
        <v>50</v>
      </c>
      <c r="F56" s="3">
        <f>'53К'!S4</f>
        <v>15.75</v>
      </c>
      <c r="G56" s="3">
        <f>'53К'!T4</f>
        <v>79.972222222222229</v>
      </c>
      <c r="K56">
        <v>55</v>
      </c>
      <c r="L56">
        <v>35</v>
      </c>
      <c r="M56" s="3" t="str">
        <f>'52К'!A14</f>
        <v>Берлизев Алексей Александрович</v>
      </c>
      <c r="N56" s="3">
        <f>'52К'!D14</f>
        <v>10.555555555555557</v>
      </c>
      <c r="O56" s="3">
        <f>'52К'!M14</f>
        <v>10</v>
      </c>
      <c r="P56" s="3">
        <f>'52К'!S14</f>
        <v>11.2</v>
      </c>
      <c r="Q56" s="3">
        <f>'52К'!T14</f>
        <v>31.755555555555556</v>
      </c>
    </row>
    <row r="57" spans="1:17" x14ac:dyDescent="0.25">
      <c r="A57">
        <v>7</v>
      </c>
      <c r="B57">
        <v>6</v>
      </c>
      <c r="C57" s="3" t="str">
        <f>'53К'!A16</f>
        <v>Губанова Вероника Игоревна</v>
      </c>
      <c r="D57" s="3">
        <f>'53К'!D16</f>
        <v>14.222222222222221</v>
      </c>
      <c r="E57" s="3">
        <f>'53К'!M16</f>
        <v>48.25</v>
      </c>
      <c r="F57" s="3">
        <f>'53К'!S16</f>
        <v>16.100000000000001</v>
      </c>
      <c r="G57" s="3">
        <f>'53К'!T16</f>
        <v>78.572222222222223</v>
      </c>
      <c r="K57">
        <v>56</v>
      </c>
      <c r="L57">
        <v>38</v>
      </c>
      <c r="M57" s="3" t="str">
        <f>'51К'!A26</f>
        <v>Плотникова Ирина Ивановна</v>
      </c>
      <c r="N57" s="3">
        <f>'51К'!D26</f>
        <v>15</v>
      </c>
      <c r="O57" s="3">
        <f>'51К'!M26</f>
        <v>0</v>
      </c>
      <c r="P57" s="3">
        <f>'51К'!S26</f>
        <v>14.35</v>
      </c>
      <c r="Q57" s="3">
        <f>'51К'!T26</f>
        <v>29.35</v>
      </c>
    </row>
    <row r="58" spans="1:17" x14ac:dyDescent="0.25">
      <c r="A58">
        <v>8</v>
      </c>
      <c r="B58">
        <v>7</v>
      </c>
      <c r="C58" s="3" t="str">
        <f>'53К'!A6</f>
        <v>Комягина Екатерина Сергеевна</v>
      </c>
      <c r="D58" s="3">
        <f>'53К'!D6</f>
        <v>13.444444444444445</v>
      </c>
      <c r="E58" s="3">
        <f>'53К'!M6</f>
        <v>48.75</v>
      </c>
      <c r="F58" s="3">
        <f>'53К'!S6</f>
        <v>15.75</v>
      </c>
      <c r="G58" s="3">
        <f>'53К'!T6</f>
        <v>77.944444444444443</v>
      </c>
      <c r="K58">
        <v>57</v>
      </c>
      <c r="L58">
        <v>39</v>
      </c>
      <c r="M58" s="3" t="str">
        <f>'51К'!A20</f>
        <v>Минлина Кристина Вадимовна</v>
      </c>
      <c r="N58" s="3">
        <f>'51К'!D20</f>
        <v>14.222222222222221</v>
      </c>
      <c r="O58" s="3">
        <f>'51К'!M20</f>
        <v>0</v>
      </c>
      <c r="P58" s="3">
        <f>'51К'!S20</f>
        <v>14.700000000000001</v>
      </c>
      <c r="Q58" s="3">
        <f>'51К'!T20</f>
        <v>28.922222222222224</v>
      </c>
    </row>
    <row r="59" spans="1:17" x14ac:dyDescent="0.25">
      <c r="A59">
        <v>9</v>
      </c>
      <c r="B59">
        <v>9</v>
      </c>
      <c r="C59" s="3" t="str">
        <f>'53К'!A17</f>
        <v>Лиманская Людмила Вячеславовна</v>
      </c>
      <c r="D59" s="3">
        <f>'53К'!D17</f>
        <v>11.022222222222222</v>
      </c>
      <c r="E59" s="3">
        <f>'53К'!M17</f>
        <v>34</v>
      </c>
      <c r="F59" s="3">
        <f>'53К'!S17</f>
        <v>25.9</v>
      </c>
      <c r="G59" s="3">
        <f>'53К'!T17</f>
        <v>70.922222222222217</v>
      </c>
      <c r="K59">
        <v>58</v>
      </c>
      <c r="L59">
        <v>42</v>
      </c>
      <c r="M59" s="3" t="str">
        <f>'53К'!A8</f>
        <v>Летфуллова Юлия Шамилевна</v>
      </c>
      <c r="N59" s="3">
        <f>'53К'!D8</f>
        <v>11.022222222222222</v>
      </c>
      <c r="O59" s="3">
        <f>'53К'!M8</f>
        <v>0</v>
      </c>
      <c r="P59" s="3">
        <f>'53К'!S8</f>
        <v>16.8</v>
      </c>
      <c r="Q59" s="3">
        <f>'53К'!T8</f>
        <v>27.822222222222223</v>
      </c>
    </row>
    <row r="60" spans="1:17" x14ac:dyDescent="0.25">
      <c r="A60">
        <v>10</v>
      </c>
      <c r="B60">
        <v>14</v>
      </c>
      <c r="C60" s="3" t="str">
        <f>'53К'!A19</f>
        <v>Межакова Яна Игоревна</v>
      </c>
      <c r="D60" s="3">
        <f>'53К'!D19</f>
        <v>12.622222222222222</v>
      </c>
      <c r="E60" s="3">
        <f>'53К'!M19</f>
        <v>32.5</v>
      </c>
      <c r="F60" s="3">
        <f>'53К'!S19</f>
        <v>23.8</v>
      </c>
      <c r="G60" s="3">
        <f>'53К'!T19</f>
        <v>68.922222222222217</v>
      </c>
      <c r="K60">
        <v>59</v>
      </c>
      <c r="L60">
        <v>44</v>
      </c>
      <c r="M60" s="3" t="str">
        <f>'54К'!A8</f>
        <v>Гришина Анастасия Александровна</v>
      </c>
      <c r="N60" s="3">
        <f>'54К'!D8</f>
        <v>13.444444444444445</v>
      </c>
      <c r="O60" s="3">
        <f>'54К'!M8</f>
        <v>5</v>
      </c>
      <c r="P60" s="3">
        <f>'54К'!S8</f>
        <v>8.75</v>
      </c>
      <c r="Q60" s="3">
        <f>'54К'!T8</f>
        <v>27.194444444444443</v>
      </c>
    </row>
    <row r="61" spans="1:17" x14ac:dyDescent="0.25">
      <c r="A61">
        <v>11</v>
      </c>
      <c r="B61">
        <v>13</v>
      </c>
      <c r="C61" s="3" t="str">
        <f>'53К'!A18</f>
        <v>Ляликова Анастасия Викторовна</v>
      </c>
      <c r="D61" s="3">
        <f>'53К'!D18</f>
        <v>9.4222222222222207</v>
      </c>
      <c r="E61" s="3">
        <f>'53К'!M18</f>
        <v>33.75</v>
      </c>
      <c r="F61" s="3">
        <f>'53К'!S18</f>
        <v>18.55</v>
      </c>
      <c r="G61" s="3">
        <f>'53К'!T18</f>
        <v>61.722222222222214</v>
      </c>
      <c r="K61">
        <v>60</v>
      </c>
      <c r="L61">
        <v>47</v>
      </c>
      <c r="M61" s="3" t="str">
        <f>'54К'!A12</f>
        <v>Мурог Александра Юрьевна</v>
      </c>
      <c r="N61" s="3">
        <f>'54К'!D12</f>
        <v>11.066666666666666</v>
      </c>
      <c r="O61" s="3">
        <f>'54К'!M12</f>
        <v>0</v>
      </c>
      <c r="P61" s="3">
        <f>'54К'!S12</f>
        <v>13.649999999999999</v>
      </c>
      <c r="Q61" s="3">
        <f>'54К'!T12</f>
        <v>24.716666666666665</v>
      </c>
    </row>
    <row r="62" spans="1:17" x14ac:dyDescent="0.25">
      <c r="A62">
        <v>12</v>
      </c>
      <c r="B62">
        <v>18</v>
      </c>
      <c r="C62" s="3" t="str">
        <f>'53К'!A21</f>
        <v>Натарова Оксана Валерьевна</v>
      </c>
      <c r="D62" s="3">
        <f>'53К'!D21</f>
        <v>10.28888888888889</v>
      </c>
      <c r="E62" s="3">
        <f>'53К'!M21</f>
        <v>33</v>
      </c>
      <c r="F62" s="3">
        <f>'53К'!S21</f>
        <v>12.950000000000001</v>
      </c>
      <c r="G62" s="3">
        <f>'53К'!T21</f>
        <v>56.238888888888894</v>
      </c>
      <c r="K62">
        <v>61</v>
      </c>
      <c r="L62">
        <v>50</v>
      </c>
      <c r="M62" s="3" t="str">
        <f>'54К'!A6</f>
        <v>Безбородько Игорь Александрович</v>
      </c>
      <c r="N62" s="3">
        <f>'54К'!D6</f>
        <v>14.222222222222221</v>
      </c>
      <c r="O62" s="3">
        <f>'54К'!M6</f>
        <v>0</v>
      </c>
      <c r="P62" s="3">
        <f>'54К'!S6</f>
        <v>9.8000000000000007</v>
      </c>
      <c r="Q62" s="3">
        <f>'54К'!T6</f>
        <v>24.022222222222222</v>
      </c>
    </row>
    <row r="63" spans="1:17" x14ac:dyDescent="0.25">
      <c r="A63">
        <v>13</v>
      </c>
      <c r="B63">
        <v>15</v>
      </c>
      <c r="C63" s="3" t="str">
        <f>'53К'!A22</f>
        <v>Петров Александр Юрьевич</v>
      </c>
      <c r="D63" s="3">
        <f>'53К'!D22</f>
        <v>8.6</v>
      </c>
      <c r="E63" s="3">
        <f>'53К'!M22</f>
        <v>32</v>
      </c>
      <c r="F63" s="3">
        <f>'53К'!S22</f>
        <v>13.3</v>
      </c>
      <c r="G63" s="3">
        <f>'53К'!T22</f>
        <v>53.9</v>
      </c>
      <c r="K63">
        <v>62</v>
      </c>
      <c r="L63">
        <v>51</v>
      </c>
      <c r="M63" s="3" t="str">
        <f>'51К'!A16</f>
        <v>Беляева Елена Васильевна</v>
      </c>
      <c r="N63" s="3">
        <f>'51К'!D16</f>
        <v>8.4444444444444429</v>
      </c>
      <c r="O63" s="3">
        <f>'51К'!M16</f>
        <v>5</v>
      </c>
      <c r="P63" s="3">
        <f>'51К'!S16</f>
        <v>10.15</v>
      </c>
      <c r="Q63" s="3">
        <f>'51К'!T16</f>
        <v>23.594444444444441</v>
      </c>
    </row>
    <row r="64" spans="1:17" x14ac:dyDescent="0.25">
      <c r="A64">
        <v>14</v>
      </c>
      <c r="B64">
        <v>16</v>
      </c>
      <c r="C64" s="3" t="str">
        <f>'53К'!A13</f>
        <v>Чиркова Виктория Анатольевна</v>
      </c>
      <c r="D64" s="3">
        <f>'53К'!D13</f>
        <v>8.6444444444444457</v>
      </c>
      <c r="E64" s="3">
        <f>'53К'!M13</f>
        <v>33</v>
      </c>
      <c r="F64" s="3">
        <f>'53К'!S13</f>
        <v>12.25</v>
      </c>
      <c r="G64" s="3">
        <f>'53К'!T13</f>
        <v>53.894444444444446</v>
      </c>
      <c r="K64">
        <v>63</v>
      </c>
      <c r="L64">
        <v>52</v>
      </c>
      <c r="M64" s="3" t="str">
        <f>'54К'!A24</f>
        <v>Троян Марина Александровна</v>
      </c>
      <c r="N64" s="3">
        <f>'54К'!D24</f>
        <v>12.622222222222222</v>
      </c>
      <c r="O64" s="3">
        <f>'54К'!M24</f>
        <v>0</v>
      </c>
      <c r="P64" s="3">
        <f>'54К'!S24</f>
        <v>10.850000000000001</v>
      </c>
      <c r="Q64" s="3">
        <f>'54К'!T24</f>
        <v>23.472222222222221</v>
      </c>
    </row>
    <row r="65" spans="1:17" x14ac:dyDescent="0.25">
      <c r="A65">
        <v>15</v>
      </c>
      <c r="B65">
        <v>17</v>
      </c>
      <c r="C65" s="3" t="str">
        <f>'53К'!A20</f>
        <v>Михайлова Анна Вячеславовна</v>
      </c>
      <c r="D65" s="3">
        <f>'53К'!D20</f>
        <v>9.4222222222222207</v>
      </c>
      <c r="E65" s="3">
        <f>'53К'!M20</f>
        <v>32.5</v>
      </c>
      <c r="F65" s="3">
        <f>'53К'!S20</f>
        <v>8.0500000000000007</v>
      </c>
      <c r="G65" s="3">
        <f>'53К'!T20</f>
        <v>49.972222222222214</v>
      </c>
      <c r="K65">
        <v>64</v>
      </c>
      <c r="L65">
        <v>53</v>
      </c>
      <c r="M65" s="3" t="str">
        <f>'51К'!A28</f>
        <v>Селезнева Юлия Евгеньевна</v>
      </c>
      <c r="N65" s="3">
        <f>'51К'!D28</f>
        <v>11.555555555555554</v>
      </c>
      <c r="O65" s="3">
        <f>'51К'!M28</f>
        <v>0</v>
      </c>
      <c r="P65" s="3">
        <f>'51К'!S28</f>
        <v>11.9</v>
      </c>
      <c r="Q65" s="3">
        <f>'51К'!T28</f>
        <v>23.455555555555556</v>
      </c>
    </row>
    <row r="66" spans="1:17" x14ac:dyDescent="0.25">
      <c r="A66">
        <v>16</v>
      </c>
      <c r="B66">
        <v>19</v>
      </c>
      <c r="C66" s="3" t="str">
        <f>'53К'!A23</f>
        <v xml:space="preserve">Шустов Андрей Олегович </v>
      </c>
      <c r="D66" s="3">
        <f>'53К'!D23</f>
        <v>3.1111111111111107</v>
      </c>
      <c r="E66" s="3">
        <f>'53К'!M23</f>
        <v>33.5</v>
      </c>
      <c r="F66" s="3">
        <f>'53К'!S23</f>
        <v>10.15</v>
      </c>
      <c r="G66" s="3">
        <f>'53К'!T23</f>
        <v>46.761111111111106</v>
      </c>
      <c r="K66">
        <v>65</v>
      </c>
      <c r="L66">
        <v>67</v>
      </c>
      <c r="M66" s="3" t="str">
        <f>'54К'!A10</f>
        <v>Нечаева Евгения Евгеньевна</v>
      </c>
      <c r="N66" s="3">
        <f>'54К'!D10</f>
        <v>11.888888888888889</v>
      </c>
      <c r="O66" s="3">
        <f>'54К'!M10</f>
        <v>0</v>
      </c>
      <c r="P66" s="3">
        <f>'54К'!S10</f>
        <v>8.0499999999999989</v>
      </c>
      <c r="Q66" s="3">
        <f>'54К'!T10</f>
        <v>19.93888888888889</v>
      </c>
    </row>
    <row r="67" spans="1:17" x14ac:dyDescent="0.25">
      <c r="A67">
        <v>17</v>
      </c>
      <c r="B67">
        <v>11</v>
      </c>
      <c r="C67" s="3" t="str">
        <f>'53К'!A8</f>
        <v>Летфуллова Юлия Шамилевна</v>
      </c>
      <c r="D67" s="3">
        <f>'53К'!D8</f>
        <v>11.022222222222222</v>
      </c>
      <c r="E67" s="3">
        <f>'53К'!M8</f>
        <v>0</v>
      </c>
      <c r="F67" s="3">
        <f>'53К'!S8</f>
        <v>16.8</v>
      </c>
      <c r="G67" s="3">
        <f>'53К'!T8</f>
        <v>27.822222222222223</v>
      </c>
      <c r="K67">
        <v>66</v>
      </c>
      <c r="L67">
        <v>60</v>
      </c>
      <c r="M67" s="3" t="str">
        <f>'53К'!A15</f>
        <v>Бровкина Мария Владимировна</v>
      </c>
      <c r="N67" s="3">
        <f>'53К'!D15</f>
        <v>11.022222222222222</v>
      </c>
      <c r="O67" s="3">
        <f>'53К'!M15</f>
        <v>0</v>
      </c>
      <c r="P67" s="3">
        <f>'53К'!S15</f>
        <v>8.75</v>
      </c>
      <c r="Q67" s="3">
        <f>'53К'!T15</f>
        <v>19.772222222222222</v>
      </c>
    </row>
    <row r="68" spans="1:17" x14ac:dyDescent="0.25">
      <c r="A68">
        <v>18</v>
      </c>
      <c r="B68">
        <v>10</v>
      </c>
      <c r="C68" s="3" t="str">
        <f>'53К'!A15</f>
        <v>Бровкина Мария Владимировна</v>
      </c>
      <c r="D68" s="3">
        <f>'53К'!D15</f>
        <v>11.022222222222222</v>
      </c>
      <c r="E68" s="3">
        <f>'53К'!M15</f>
        <v>0</v>
      </c>
      <c r="F68" s="3">
        <f>'53К'!S15</f>
        <v>8.75</v>
      </c>
      <c r="G68" s="3">
        <f>'53К'!T15</f>
        <v>19.772222222222222</v>
      </c>
      <c r="K68">
        <v>67</v>
      </c>
      <c r="L68">
        <v>62</v>
      </c>
      <c r="M68" s="3" t="str">
        <f>'53К'!A7</f>
        <v>Крысанова Инна Викторовна</v>
      </c>
      <c r="N68" s="3">
        <f>'53К'!D7</f>
        <v>14.222222222222221</v>
      </c>
      <c r="O68" s="3">
        <f>'53К'!M7</f>
        <v>0</v>
      </c>
      <c r="P68" s="3">
        <f>'53К'!S7</f>
        <v>4.55</v>
      </c>
      <c r="Q68" s="3">
        <f>'53К'!T7</f>
        <v>18.772222222222222</v>
      </c>
    </row>
    <row r="69" spans="1:17" x14ac:dyDescent="0.25">
      <c r="A69">
        <v>19</v>
      </c>
      <c r="B69">
        <v>12</v>
      </c>
      <c r="C69" s="3" t="str">
        <f>'53К'!A7</f>
        <v>Крысанова Инна Викторовна</v>
      </c>
      <c r="D69" s="3">
        <f>'53К'!D7</f>
        <v>14.222222222222221</v>
      </c>
      <c r="E69" s="3">
        <f>'53К'!M7</f>
        <v>0</v>
      </c>
      <c r="F69" s="3">
        <f>'53К'!S7</f>
        <v>4.55</v>
      </c>
      <c r="G69" s="3">
        <f>'53К'!T7</f>
        <v>18.772222222222222</v>
      </c>
      <c r="K69">
        <v>68</v>
      </c>
      <c r="L69">
        <v>63</v>
      </c>
      <c r="M69" s="3" t="str">
        <f>'51К'!A19</f>
        <v>Лепехин Павел Павлович</v>
      </c>
      <c r="N69" s="3">
        <f>'51К'!D19</f>
        <v>6.8888888888888884</v>
      </c>
      <c r="O69" s="3">
        <f>'51К'!M19</f>
        <v>0</v>
      </c>
      <c r="P69" s="3">
        <f>'51К'!S19</f>
        <v>11.55</v>
      </c>
      <c r="Q69" s="3">
        <f>'51К'!T19</f>
        <v>18.43888888888889</v>
      </c>
    </row>
    <row r="70" spans="1:17" x14ac:dyDescent="0.25">
      <c r="A70">
        <v>20</v>
      </c>
      <c r="B70">
        <v>20</v>
      </c>
      <c r="C70" s="3" t="str">
        <f>'53К'!A10</f>
        <v>Полякова Надежда Юрьевна</v>
      </c>
      <c r="D70" s="3">
        <f>'53К'!D10</f>
        <v>2.3777777777777778</v>
      </c>
      <c r="E70" s="3">
        <f>'53К'!M10</f>
        <v>0</v>
      </c>
      <c r="F70" s="3">
        <f>'53К'!S10</f>
        <v>12.6</v>
      </c>
      <c r="G70" s="3">
        <f>'53К'!T10</f>
        <v>14.977777777777778</v>
      </c>
      <c r="K70">
        <v>69</v>
      </c>
      <c r="L70">
        <v>65</v>
      </c>
      <c r="M70" s="3" t="str">
        <f>'51К'!A18</f>
        <v>Краснов Владимир Николаевич</v>
      </c>
      <c r="N70" s="3">
        <f>'51К'!D18</f>
        <v>6.1111111111111107</v>
      </c>
      <c r="O70" s="3">
        <f>'51К'!M18</f>
        <v>0</v>
      </c>
      <c r="P70" s="3">
        <f>'51К'!S18</f>
        <v>9.4499999999999993</v>
      </c>
      <c r="Q70" s="3">
        <f>'51К'!T18</f>
        <v>15.56111111111111</v>
      </c>
    </row>
    <row r="71" spans="1:17" x14ac:dyDescent="0.25">
      <c r="A71" s="69" t="s">
        <v>129</v>
      </c>
      <c r="B71" s="69"/>
      <c r="C71" s="69"/>
      <c r="D71" s="69"/>
      <c r="E71" s="69"/>
      <c r="F71" s="69"/>
      <c r="G71" s="69"/>
      <c r="K71">
        <v>70</v>
      </c>
      <c r="L71">
        <v>66</v>
      </c>
      <c r="M71" s="3" t="str">
        <f>'51К'!A4</f>
        <v>Баранова Ольга Игоревна</v>
      </c>
      <c r="N71" s="3">
        <f>'51К'!D4</f>
        <v>7.0888888888888895</v>
      </c>
      <c r="O71" s="3">
        <f>'51К'!M4</f>
        <v>0</v>
      </c>
      <c r="P71" s="3">
        <f>'51К'!S4</f>
        <v>8.4</v>
      </c>
      <c r="Q71" s="3">
        <f>'51К'!T4</f>
        <v>15.488888888888891</v>
      </c>
    </row>
    <row r="72" spans="1:17" x14ac:dyDescent="0.25">
      <c r="A72">
        <v>1</v>
      </c>
      <c r="B72">
        <v>1</v>
      </c>
      <c r="C72" s="3" t="str">
        <f>'54К'!A11</f>
        <v>Поляков Леонид Игоревич</v>
      </c>
      <c r="D72" s="3">
        <f>'54К'!D11</f>
        <v>15</v>
      </c>
      <c r="E72" s="3">
        <f>'54К'!M11</f>
        <v>50</v>
      </c>
      <c r="F72" s="3">
        <f>'54К'!S11</f>
        <v>31.15</v>
      </c>
      <c r="G72" s="3">
        <f>'54К'!T11</f>
        <v>96.15</v>
      </c>
      <c r="K72">
        <v>71</v>
      </c>
      <c r="L72">
        <v>68</v>
      </c>
      <c r="M72" s="3" t="str">
        <f>'53К'!A10</f>
        <v>Полякова Надежда Юрьевна</v>
      </c>
      <c r="N72" s="3">
        <f>'53К'!D10</f>
        <v>2.3777777777777778</v>
      </c>
      <c r="O72" s="3">
        <f>'53К'!M10</f>
        <v>0</v>
      </c>
      <c r="P72" s="3">
        <f>'53К'!S10</f>
        <v>12.6</v>
      </c>
      <c r="Q72" s="3">
        <f>'53К'!T10</f>
        <v>14.977777777777778</v>
      </c>
    </row>
    <row r="73" spans="1:17" x14ac:dyDescent="0.25">
      <c r="A73">
        <v>2</v>
      </c>
      <c r="B73">
        <v>2</v>
      </c>
      <c r="C73" s="3" t="str">
        <f>'54К'!A4</f>
        <v>Абрамов Денис Вячеславович</v>
      </c>
      <c r="D73" s="3">
        <f>'54К'!D4</f>
        <v>15</v>
      </c>
      <c r="E73" s="3">
        <f>'54К'!M4</f>
        <v>50</v>
      </c>
      <c r="F73" s="3">
        <f>'54К'!S4</f>
        <v>27.65</v>
      </c>
      <c r="G73" s="3">
        <f>'54К'!T4</f>
        <v>92.65</v>
      </c>
      <c r="K73">
        <v>72</v>
      </c>
      <c r="L73">
        <v>69</v>
      </c>
      <c r="M73" s="3" t="str">
        <f>'54К'!A15</f>
        <v>Дроганов Ростислав Романович</v>
      </c>
      <c r="N73" s="3">
        <f>'54К'!D15</f>
        <v>7.177777777777778</v>
      </c>
      <c r="O73" s="3">
        <f>'54К'!M15</f>
        <v>0</v>
      </c>
      <c r="P73" s="3">
        <f>'54К'!S15</f>
        <v>7.35</v>
      </c>
      <c r="Q73" s="3">
        <f>'54К'!T15</f>
        <v>14.527777777777779</v>
      </c>
    </row>
    <row r="74" spans="1:17" x14ac:dyDescent="0.25">
      <c r="A74">
        <v>3</v>
      </c>
      <c r="B74">
        <v>3</v>
      </c>
      <c r="C74" s="3" t="str">
        <f>'54К'!A14</f>
        <v>Якимов Евгений Александрович</v>
      </c>
      <c r="D74" s="3">
        <f>'54К'!D14</f>
        <v>13.4</v>
      </c>
      <c r="E74" s="3">
        <f>'54К'!M14</f>
        <v>46.65</v>
      </c>
      <c r="F74" s="3">
        <f>'54К'!S14</f>
        <v>18.55</v>
      </c>
      <c r="G74" s="3">
        <f>'54К'!T14</f>
        <v>78.600000000000009</v>
      </c>
      <c r="K74">
        <v>73</v>
      </c>
      <c r="L74">
        <v>70</v>
      </c>
      <c r="M74" s="3" t="str">
        <f>'51К'!A22</f>
        <v>Непомнящий Тихон Александрович</v>
      </c>
      <c r="N74" s="3">
        <f>'51К'!D22</f>
        <v>8.4444444444444429</v>
      </c>
      <c r="O74" s="3">
        <f>'51К'!M22</f>
        <v>0</v>
      </c>
      <c r="P74" s="3">
        <f>'51К'!S22</f>
        <v>5.95</v>
      </c>
      <c r="Q74" s="3">
        <f>'51К'!T22</f>
        <v>14.394444444444442</v>
      </c>
    </row>
    <row r="75" spans="1:17" x14ac:dyDescent="0.25">
      <c r="A75">
        <v>4</v>
      </c>
      <c r="B75">
        <v>4</v>
      </c>
      <c r="C75" s="3" t="str">
        <f>'54К'!A13</f>
        <v>Тарасова Ирина Васильевна</v>
      </c>
      <c r="D75" s="3">
        <f>'54К'!D13</f>
        <v>14.222222222222221</v>
      </c>
      <c r="E75" s="3">
        <f>'54К'!M13</f>
        <v>33</v>
      </c>
      <c r="F75" s="3">
        <f>'54К'!S13</f>
        <v>21</v>
      </c>
      <c r="G75" s="3">
        <f>'54К'!T13</f>
        <v>68.222222222222229</v>
      </c>
      <c r="K75">
        <v>74</v>
      </c>
      <c r="L75">
        <v>71</v>
      </c>
      <c r="M75" s="3" t="str">
        <f>'54К'!A26</f>
        <v>Шимко Дмитрий Алексеевич</v>
      </c>
      <c r="N75" s="3">
        <f>'54К'!D26</f>
        <v>6.2666666666666657</v>
      </c>
      <c r="O75" s="3">
        <f>'54К'!M26</f>
        <v>0</v>
      </c>
      <c r="P75" s="3">
        <f>'54К'!S26</f>
        <v>8.0500000000000007</v>
      </c>
      <c r="Q75" s="3">
        <f>'54К'!T26</f>
        <v>14.316666666666666</v>
      </c>
    </row>
    <row r="76" spans="1:17" x14ac:dyDescent="0.25">
      <c r="A76">
        <v>5</v>
      </c>
      <c r="B76">
        <v>7</v>
      </c>
      <c r="C76" s="3" t="str">
        <f>'54К'!A21</f>
        <v>Никишина Юлия Петровна</v>
      </c>
      <c r="D76" s="3">
        <f>'54К'!D21</f>
        <v>12.622222222222222</v>
      </c>
      <c r="E76" s="3">
        <f>'54К'!M21</f>
        <v>32.5</v>
      </c>
      <c r="F76" s="3">
        <f>'54К'!S21</f>
        <v>11.9</v>
      </c>
      <c r="G76" s="3">
        <f>'54К'!T21</f>
        <v>57.022222222222219</v>
      </c>
      <c r="K76">
        <v>75</v>
      </c>
      <c r="L76">
        <v>72</v>
      </c>
      <c r="M76" s="3" t="str">
        <f>'51К'!A15</f>
        <v>Абломов Виталий Васильевич</v>
      </c>
      <c r="N76" s="3">
        <f>'51К'!D15</f>
        <v>4.7777777777777777</v>
      </c>
      <c r="O76" s="3">
        <f>'51К'!M15</f>
        <v>0</v>
      </c>
      <c r="P76" s="3">
        <f>'51К'!S15</f>
        <v>9.4499999999999993</v>
      </c>
      <c r="Q76" s="3">
        <f>'51К'!T15</f>
        <v>14.227777777777778</v>
      </c>
    </row>
    <row r="77" spans="1:17" x14ac:dyDescent="0.25">
      <c r="A77">
        <v>6</v>
      </c>
      <c r="B77">
        <v>11</v>
      </c>
      <c r="C77" s="3" t="str">
        <f>'54К'!A9</f>
        <v>Елютина Дарья Николаевна</v>
      </c>
      <c r="D77" s="3">
        <f>'54К'!D9</f>
        <v>5.5333333333333332</v>
      </c>
      <c r="E77" s="3">
        <f>'54К'!M9</f>
        <v>25</v>
      </c>
      <c r="F77" s="3">
        <f>'54К'!S9</f>
        <v>5.95</v>
      </c>
      <c r="G77" s="3">
        <f>'54К'!T9</f>
        <v>36.483333333333334</v>
      </c>
      <c r="K77">
        <v>76</v>
      </c>
      <c r="L77">
        <v>73</v>
      </c>
      <c r="M77" s="3" t="str">
        <f>'54К'!A7</f>
        <v>Верейкин Дмитрий Алексеевич</v>
      </c>
      <c r="N77" s="3">
        <f>'54К'!D7</f>
        <v>3.9777777777777779</v>
      </c>
      <c r="O77" s="3">
        <f>'54К'!M7</f>
        <v>0</v>
      </c>
      <c r="P77" s="3">
        <f>'54К'!S7</f>
        <v>9.8000000000000007</v>
      </c>
      <c r="Q77" s="3">
        <f>'54К'!T7</f>
        <v>13.777777777777779</v>
      </c>
    </row>
    <row r="78" spans="1:17" x14ac:dyDescent="0.25">
      <c r="A78">
        <v>7</v>
      </c>
      <c r="B78">
        <v>8</v>
      </c>
      <c r="C78" s="3" t="str">
        <f>'54К'!A8</f>
        <v>Гришина Анастасия Александровна</v>
      </c>
      <c r="D78" s="3">
        <f>'54К'!D8</f>
        <v>13.444444444444445</v>
      </c>
      <c r="E78" s="3">
        <f>'54К'!M8</f>
        <v>5</v>
      </c>
      <c r="F78" s="3">
        <f>'54К'!S8</f>
        <v>8.75</v>
      </c>
      <c r="G78" s="3">
        <f>'54К'!T8</f>
        <v>27.194444444444443</v>
      </c>
      <c r="K78">
        <v>77</v>
      </c>
      <c r="L78">
        <v>76</v>
      </c>
      <c r="M78" s="3" t="str">
        <f>'54К'!A16</f>
        <v>Гомозов Станислав Сергеевич</v>
      </c>
      <c r="N78" s="3">
        <f>'54К'!D16</f>
        <v>5.5777777777777775</v>
      </c>
      <c r="O78" s="3">
        <f>'54К'!M16</f>
        <v>0</v>
      </c>
      <c r="P78" s="3">
        <f>'54К'!S16</f>
        <v>6.3</v>
      </c>
      <c r="Q78" s="3">
        <f>'54К'!T16</f>
        <v>11.877777777777776</v>
      </c>
    </row>
    <row r="79" spans="1:17" x14ac:dyDescent="0.25">
      <c r="A79">
        <v>8</v>
      </c>
      <c r="B79">
        <v>9</v>
      </c>
      <c r="C79" s="3" t="str">
        <f>'54К'!A12</f>
        <v>Мурог Александра Юрьевна</v>
      </c>
      <c r="D79" s="3">
        <f>'54К'!D12</f>
        <v>11.066666666666666</v>
      </c>
      <c r="E79" s="3">
        <f>'54К'!M12</f>
        <v>0</v>
      </c>
      <c r="F79" s="3">
        <f>'54К'!S12</f>
        <v>13.649999999999999</v>
      </c>
      <c r="G79" s="3">
        <f>'54К'!T12</f>
        <v>24.716666666666665</v>
      </c>
      <c r="K79">
        <v>78</v>
      </c>
      <c r="L79">
        <v>78</v>
      </c>
      <c r="M79" s="3" t="str">
        <f>'54К'!A25</f>
        <v>Черушева Анна Сергеевна</v>
      </c>
      <c r="N79" s="3">
        <f>'54К'!D25</f>
        <v>4.7111111111111104</v>
      </c>
      <c r="O79" s="3">
        <f>'54К'!M25</f>
        <v>0</v>
      </c>
      <c r="P79" s="3">
        <f>'54К'!S25</f>
        <v>5.25</v>
      </c>
      <c r="Q79" s="3">
        <f>'54К'!T25</f>
        <v>9.9611111111111104</v>
      </c>
    </row>
    <row r="80" spans="1:17" x14ac:dyDescent="0.25">
      <c r="A80">
        <v>9</v>
      </c>
      <c r="B80">
        <v>5</v>
      </c>
      <c r="C80" s="3" t="str">
        <f>'54К'!A6</f>
        <v>Безбородько Игорь Александрович</v>
      </c>
      <c r="D80" s="3">
        <f>'54К'!D6</f>
        <v>14.222222222222221</v>
      </c>
      <c r="E80" s="3">
        <f>'54К'!M6</f>
        <v>0</v>
      </c>
      <c r="F80" s="3">
        <f>'54К'!S6</f>
        <v>9.8000000000000007</v>
      </c>
      <c r="G80" s="3">
        <f>'54К'!T6</f>
        <v>24.022222222222222</v>
      </c>
      <c r="K80">
        <v>79</v>
      </c>
      <c r="L80">
        <v>79</v>
      </c>
      <c r="M80" s="3" t="str">
        <f>'51К'!A24</f>
        <v>Острикова Алсу Мунировна</v>
      </c>
      <c r="N80" s="3">
        <f>'51К'!D24</f>
        <v>7.4444444444444446</v>
      </c>
      <c r="O80" s="3">
        <f>'51К'!M24</f>
        <v>0</v>
      </c>
      <c r="P80" s="3">
        <f>'51К'!S24</f>
        <v>2.4499999999999997</v>
      </c>
      <c r="Q80" s="3">
        <f>'51К'!T24</f>
        <v>9.8944444444444439</v>
      </c>
    </row>
    <row r="81" spans="1:17" x14ac:dyDescent="0.25">
      <c r="A81">
        <v>10</v>
      </c>
      <c r="B81">
        <v>6</v>
      </c>
      <c r="C81" s="3" t="str">
        <f>'54К'!A24</f>
        <v>Троян Марина Александровна</v>
      </c>
      <c r="D81" s="3">
        <f>'54К'!D24</f>
        <v>12.622222222222222</v>
      </c>
      <c r="E81" s="3">
        <f>'54К'!M24</f>
        <v>0</v>
      </c>
      <c r="F81" s="3">
        <f>'54К'!S24</f>
        <v>10.850000000000001</v>
      </c>
      <c r="G81" s="3">
        <f>'54К'!T24</f>
        <v>23.472222222222221</v>
      </c>
      <c r="K81">
        <v>80</v>
      </c>
      <c r="L81">
        <v>80</v>
      </c>
      <c r="M81" s="3" t="str">
        <f>'54К'!A18</f>
        <v>Алексеев Захар Даниилович</v>
      </c>
      <c r="N81" s="3">
        <f>'54К'!D18</f>
        <v>1.5555555555555554</v>
      </c>
      <c r="O81" s="3">
        <f>'54К'!M18</f>
        <v>0</v>
      </c>
      <c r="P81" s="3">
        <f>'54К'!S18</f>
        <v>6.3</v>
      </c>
      <c r="Q81" s="3">
        <f>'54К'!T18</f>
        <v>7.8555555555555552</v>
      </c>
    </row>
    <row r="82" spans="1:17" x14ac:dyDescent="0.25">
      <c r="A82">
        <v>11</v>
      </c>
      <c r="B82">
        <v>10</v>
      </c>
      <c r="C82" s="3" t="str">
        <f>'54К'!A10</f>
        <v>Нечаева Евгения Евгеньевна</v>
      </c>
      <c r="D82" s="3">
        <f>'54К'!D10</f>
        <v>11.888888888888889</v>
      </c>
      <c r="E82" s="3">
        <f>'54К'!M10</f>
        <v>0</v>
      </c>
      <c r="F82" s="3">
        <f>'54К'!S10</f>
        <v>8.0499999999999989</v>
      </c>
      <c r="G82" s="3">
        <f>'54К'!T10</f>
        <v>19.93888888888889</v>
      </c>
      <c r="K82">
        <v>81</v>
      </c>
      <c r="L82">
        <v>81</v>
      </c>
      <c r="M82" s="3" t="str">
        <f>'54К'!A23</f>
        <v>Селезнева Мария Александровна</v>
      </c>
      <c r="N82" s="3">
        <f>'54К'!D23</f>
        <v>4.6666666666666661</v>
      </c>
      <c r="O82" s="3">
        <f>'54К'!M23</f>
        <v>0</v>
      </c>
      <c r="P82" s="3">
        <f>'54К'!S23</f>
        <v>3.15</v>
      </c>
      <c r="Q82" s="3">
        <f>'54К'!T23</f>
        <v>7.8166666666666664</v>
      </c>
    </row>
    <row r="83" spans="1:17" x14ac:dyDescent="0.25">
      <c r="A83">
        <v>12</v>
      </c>
      <c r="B83">
        <v>16</v>
      </c>
      <c r="C83" s="3" t="str">
        <f>'54К'!A15</f>
        <v>Дроганов Ростислав Романович</v>
      </c>
      <c r="D83" s="3">
        <f>'54К'!D15</f>
        <v>7.177777777777778</v>
      </c>
      <c r="E83" s="3">
        <f>'54К'!M15</f>
        <v>0</v>
      </c>
      <c r="F83" s="3">
        <f>'54К'!S15</f>
        <v>7.35</v>
      </c>
      <c r="G83" s="3">
        <f>'54К'!T15</f>
        <v>14.527777777777779</v>
      </c>
      <c r="K83">
        <v>82</v>
      </c>
      <c r="L83">
        <v>82</v>
      </c>
      <c r="M83" s="3" t="str">
        <f>'51К'!A10</f>
        <v>Переяславцева Екатерина Геннадьевна</v>
      </c>
      <c r="N83" s="3">
        <f>'51К'!D10</f>
        <v>6.3111111111111109</v>
      </c>
      <c r="O83" s="3">
        <f>'51К'!M10</f>
        <v>0</v>
      </c>
      <c r="P83" s="3">
        <f>'51К'!S10</f>
        <v>1.4000000000000001</v>
      </c>
      <c r="Q83" s="3">
        <f>'51К'!T10</f>
        <v>7.7111111111111112</v>
      </c>
    </row>
    <row r="84" spans="1:17" x14ac:dyDescent="0.25">
      <c r="A84">
        <v>13</v>
      </c>
      <c r="B84">
        <v>13</v>
      </c>
      <c r="C84" s="3" t="str">
        <f>'54К'!A26</f>
        <v>Шимко Дмитрий Алексеевич</v>
      </c>
      <c r="D84" s="3">
        <f>'54К'!D26</f>
        <v>6.2666666666666657</v>
      </c>
      <c r="E84" s="3">
        <f>'54К'!M26</f>
        <v>0</v>
      </c>
      <c r="F84" s="3">
        <f>'54К'!S26</f>
        <v>8.0500000000000007</v>
      </c>
      <c r="G84" s="3">
        <f>'54К'!T26</f>
        <v>14.316666666666666</v>
      </c>
      <c r="K84">
        <v>83</v>
      </c>
      <c r="L84">
        <v>83</v>
      </c>
      <c r="M84" s="3" t="str">
        <f>'54К'!A20</f>
        <v>Матчак Александра Александровна</v>
      </c>
      <c r="N84" s="3">
        <f>'54К'!D20</f>
        <v>2.333333333333333</v>
      </c>
      <c r="O84" s="3">
        <f>'54К'!M20</f>
        <v>0</v>
      </c>
      <c r="P84" s="3">
        <f>'54К'!S20</f>
        <v>4.55</v>
      </c>
      <c r="Q84" s="3">
        <f>'54К'!T20</f>
        <v>6.8833333333333329</v>
      </c>
    </row>
    <row r="85" spans="1:17" x14ac:dyDescent="0.25">
      <c r="A85">
        <v>14</v>
      </c>
      <c r="B85">
        <v>15</v>
      </c>
      <c r="C85" s="3" t="str">
        <f>'54К'!A7</f>
        <v>Верейкин Дмитрий Алексеевич</v>
      </c>
      <c r="D85" s="3">
        <f>'54К'!D7</f>
        <v>3.9777777777777779</v>
      </c>
      <c r="E85" s="3">
        <f>'54К'!M7</f>
        <v>0</v>
      </c>
      <c r="F85" s="3">
        <f>'54К'!S7</f>
        <v>9.8000000000000007</v>
      </c>
      <c r="G85" s="3">
        <f>'54К'!T7</f>
        <v>13.777777777777779</v>
      </c>
      <c r="K85">
        <v>84</v>
      </c>
      <c r="L85">
        <v>84</v>
      </c>
      <c r="M85" s="3" t="str">
        <f>'51К'!A12</f>
        <v>Романова Юлия Викторовна</v>
      </c>
      <c r="N85" s="3">
        <f>'51К'!D12</f>
        <v>3.1111111111111107</v>
      </c>
      <c r="O85" s="3">
        <f>'51К'!M12</f>
        <v>0</v>
      </c>
      <c r="P85" s="3">
        <f>'51К'!S12</f>
        <v>2.8000000000000003</v>
      </c>
      <c r="Q85" s="3">
        <f>'51К'!T12</f>
        <v>5.9111111111111114</v>
      </c>
    </row>
    <row r="86" spans="1:17" x14ac:dyDescent="0.25">
      <c r="A86">
        <v>15</v>
      </c>
      <c r="B86">
        <v>18</v>
      </c>
      <c r="C86" s="3" t="str">
        <f>'54К'!A16</f>
        <v>Гомозов Станислав Сергеевич</v>
      </c>
      <c r="D86" s="3">
        <f>'54К'!D16</f>
        <v>5.5777777777777775</v>
      </c>
      <c r="E86" s="3">
        <f>'54К'!M16</f>
        <v>0</v>
      </c>
      <c r="F86" s="3">
        <f>'54К'!S16</f>
        <v>6.3</v>
      </c>
      <c r="G86" s="3">
        <f>'54К'!T16</f>
        <v>11.877777777777776</v>
      </c>
      <c r="K86">
        <v>85</v>
      </c>
      <c r="L86">
        <v>85</v>
      </c>
      <c r="M86" s="3" t="str">
        <f>'54К'!A17</f>
        <v>Абсаликова Лилия Ринатовна</v>
      </c>
      <c r="N86" s="3">
        <f>'54К'!D17</f>
        <v>0.77777777777777768</v>
      </c>
      <c r="O86" s="3">
        <f>'54К'!M17</f>
        <v>0</v>
      </c>
      <c r="P86" s="3">
        <f>'54К'!S17</f>
        <v>4.55</v>
      </c>
      <c r="Q86" s="3">
        <f>'54К'!T17</f>
        <v>5.3277777777777775</v>
      </c>
    </row>
    <row r="87" spans="1:17" x14ac:dyDescent="0.25">
      <c r="A87">
        <v>16</v>
      </c>
      <c r="B87">
        <v>12</v>
      </c>
      <c r="C87" s="3" t="str">
        <f>'54К'!A25</f>
        <v>Черушева Анна Сергеевна</v>
      </c>
      <c r="D87" s="3">
        <f>'54К'!D25</f>
        <v>4.7111111111111104</v>
      </c>
      <c r="E87" s="3">
        <f>'54К'!M25</f>
        <v>0</v>
      </c>
      <c r="F87" s="3">
        <f>'54К'!S25</f>
        <v>5.25</v>
      </c>
      <c r="G87" s="3">
        <f>'54К'!T25</f>
        <v>9.9611111111111104</v>
      </c>
      <c r="K87">
        <v>86</v>
      </c>
      <c r="L87">
        <v>86</v>
      </c>
      <c r="M87" s="3" t="str">
        <f>'54К'!A5</f>
        <v>Бамбах Мария Дмитриевна</v>
      </c>
      <c r="N87" s="3">
        <f>'54К'!D5</f>
        <v>1.5555555555555554</v>
      </c>
      <c r="O87" s="3">
        <f>'54К'!M5</f>
        <v>0</v>
      </c>
      <c r="P87" s="3">
        <f>'54К'!S5</f>
        <v>2.4499999999999997</v>
      </c>
      <c r="Q87" s="3">
        <f>'54К'!T5</f>
        <v>4.0055555555555546</v>
      </c>
    </row>
    <row r="88" spans="1:17" x14ac:dyDescent="0.25">
      <c r="A88">
        <v>17</v>
      </c>
      <c r="B88">
        <v>21</v>
      </c>
      <c r="C88" s="3" t="str">
        <f>'54К'!A18</f>
        <v>Алексеев Захар Даниилович</v>
      </c>
      <c r="D88" s="3">
        <f>'54К'!D18</f>
        <v>1.5555555555555554</v>
      </c>
      <c r="E88" s="3">
        <f>'54К'!M18</f>
        <v>0</v>
      </c>
      <c r="F88" s="3">
        <f>'54К'!S18</f>
        <v>6.3</v>
      </c>
      <c r="G88" s="3">
        <f>'54К'!T18</f>
        <v>7.8555555555555552</v>
      </c>
      <c r="K88">
        <v>87</v>
      </c>
      <c r="L88">
        <v>87</v>
      </c>
      <c r="M88" s="3" t="str">
        <f>'51К'!A7</f>
        <v>Забабурина Надежда Андреевна</v>
      </c>
      <c r="N88" s="3">
        <f>'51К'!D7</f>
        <v>1.5555555555555554</v>
      </c>
      <c r="O88" s="3">
        <f>'51К'!M7</f>
        <v>0</v>
      </c>
      <c r="P88" s="3">
        <f>'51К'!S7</f>
        <v>0</v>
      </c>
      <c r="Q88" s="3">
        <f>'51К'!T7</f>
        <v>1.5555555555555554</v>
      </c>
    </row>
    <row r="89" spans="1:17" x14ac:dyDescent="0.25">
      <c r="A89">
        <v>18</v>
      </c>
      <c r="B89">
        <v>14</v>
      </c>
      <c r="C89" s="3" t="str">
        <f>'54К'!A23</f>
        <v>Селезнева Мария Александровна</v>
      </c>
      <c r="D89" s="3">
        <f>'54К'!D23</f>
        <v>4.6666666666666661</v>
      </c>
      <c r="E89" s="3">
        <f>'54К'!M23</f>
        <v>0</v>
      </c>
      <c r="F89" s="3">
        <f>'54К'!S23</f>
        <v>3.15</v>
      </c>
      <c r="G89" s="3">
        <f>'54К'!T23</f>
        <v>7.8166666666666664</v>
      </c>
      <c r="K89">
        <v>88</v>
      </c>
      <c r="L89">
        <v>88</v>
      </c>
      <c r="M89" s="3" t="str">
        <f>'54К'!A22</f>
        <v>Опарин Виктор Владимирович</v>
      </c>
      <c r="N89" s="3">
        <f>'54К'!D22</f>
        <v>0.77777777777777768</v>
      </c>
      <c r="O89" s="3">
        <f>'54К'!M22</f>
        <v>0</v>
      </c>
      <c r="P89" s="3">
        <f>'54К'!S22</f>
        <v>0</v>
      </c>
      <c r="Q89" s="3">
        <f>'54К'!T22</f>
        <v>0.77777777777777768</v>
      </c>
    </row>
    <row r="90" spans="1:17" x14ac:dyDescent="0.25">
      <c r="A90">
        <v>19</v>
      </c>
      <c r="B90">
        <v>17</v>
      </c>
      <c r="C90" s="3" t="str">
        <f>'54К'!A20</f>
        <v>Матчак Александра Александровна</v>
      </c>
      <c r="D90" s="3">
        <f>'54К'!D20</f>
        <v>2.333333333333333</v>
      </c>
      <c r="E90" s="3">
        <f>'54К'!M20</f>
        <v>0</v>
      </c>
      <c r="F90" s="3">
        <f>'54К'!S20</f>
        <v>4.55</v>
      </c>
      <c r="G90" s="3">
        <f>'54К'!T20</f>
        <v>6.8833333333333329</v>
      </c>
      <c r="K90">
        <v>89</v>
      </c>
      <c r="L90">
        <v>89</v>
      </c>
      <c r="M90" s="3" t="str">
        <f>'54К'!A19</f>
        <v>Курылев Константин Евгеньевич</v>
      </c>
      <c r="N90" s="3">
        <f>'54К'!D19</f>
        <v>0</v>
      </c>
      <c r="O90" s="3">
        <f>'54К'!M19</f>
        <v>0</v>
      </c>
      <c r="P90" s="3">
        <f>'54К'!S19</f>
        <v>0</v>
      </c>
      <c r="Q90" s="3">
        <f>'54К'!T19</f>
        <v>0</v>
      </c>
    </row>
    <row r="91" spans="1:17" x14ac:dyDescent="0.25">
      <c r="A91">
        <v>20</v>
      </c>
      <c r="B91">
        <v>19</v>
      </c>
      <c r="C91" s="3" t="str">
        <f>'54К'!A17</f>
        <v>Абсаликова Лилия Ринатовна</v>
      </c>
      <c r="D91" s="3">
        <f>'54К'!D17</f>
        <v>0.77777777777777768</v>
      </c>
      <c r="E91" s="3">
        <f>'54К'!M17</f>
        <v>0</v>
      </c>
      <c r="F91" s="3">
        <f>'54К'!S17</f>
        <v>4.55</v>
      </c>
      <c r="G91" s="3">
        <f>'54К'!T17</f>
        <v>5.3277777777777775</v>
      </c>
      <c r="M91" s="3"/>
      <c r="N91" s="3"/>
      <c r="O91" s="3"/>
      <c r="P91" s="3"/>
      <c r="Q91" s="3"/>
    </row>
    <row r="92" spans="1:17" x14ac:dyDescent="0.25">
      <c r="A92">
        <v>21</v>
      </c>
      <c r="B92">
        <v>20</v>
      </c>
      <c r="C92" s="3" t="str">
        <f>'54К'!A5</f>
        <v>Бамбах Мария Дмитриевна</v>
      </c>
      <c r="D92" s="3">
        <f>'54К'!D5</f>
        <v>1.5555555555555554</v>
      </c>
      <c r="E92" s="3">
        <f>'54К'!M5</f>
        <v>0</v>
      </c>
      <c r="F92" s="3">
        <f>'54К'!S5</f>
        <v>2.4499999999999997</v>
      </c>
      <c r="G92" s="3">
        <f>'54К'!T5</f>
        <v>4.0055555555555546</v>
      </c>
      <c r="M92" s="3"/>
      <c r="N92" s="3"/>
      <c r="O92" s="3"/>
      <c r="P92" s="3"/>
      <c r="Q92" s="3"/>
    </row>
    <row r="93" spans="1:17" x14ac:dyDescent="0.25">
      <c r="A93">
        <v>22</v>
      </c>
      <c r="B93">
        <v>22</v>
      </c>
      <c r="C93" s="3" t="str">
        <f>'54К'!A22</f>
        <v>Опарин Виктор Владимирович</v>
      </c>
      <c r="D93" s="3">
        <f>'54К'!D22</f>
        <v>0.77777777777777768</v>
      </c>
      <c r="E93" s="3">
        <f>'54К'!M22</f>
        <v>0</v>
      </c>
      <c r="F93" s="3">
        <f>'54К'!S22</f>
        <v>0</v>
      </c>
      <c r="G93" s="3">
        <f>'54К'!T22</f>
        <v>0.77777777777777768</v>
      </c>
      <c r="M93" s="3"/>
      <c r="N93" s="3"/>
      <c r="O93" s="3"/>
      <c r="P93" s="3"/>
      <c r="Q93" s="3"/>
    </row>
    <row r="94" spans="1:17" x14ac:dyDescent="0.25">
      <c r="A94">
        <v>23</v>
      </c>
      <c r="B94">
        <v>23</v>
      </c>
      <c r="C94" s="3" t="str">
        <f>'54К'!A19</f>
        <v>Курылев Константин Евгеньевич</v>
      </c>
      <c r="D94" s="3">
        <f>'54К'!D19</f>
        <v>0</v>
      </c>
      <c r="E94" s="3">
        <f>'54К'!M19</f>
        <v>0</v>
      </c>
      <c r="F94" s="3">
        <f>'54К'!S19</f>
        <v>0</v>
      </c>
      <c r="G94" s="3">
        <f>'54К'!T19</f>
        <v>0</v>
      </c>
      <c r="M94" s="3"/>
      <c r="N94" s="3"/>
      <c r="O94" s="3"/>
      <c r="P94" s="3"/>
      <c r="Q94" s="3"/>
    </row>
    <row r="95" spans="1:17" x14ac:dyDescent="0.25">
      <c r="C95" s="3"/>
      <c r="D95" s="3"/>
      <c r="E95" s="3"/>
      <c r="F95" s="3"/>
    </row>
    <row r="96" spans="1:17" x14ac:dyDescent="0.25">
      <c r="C96" s="3"/>
      <c r="D96" s="3"/>
      <c r="E96" s="3"/>
      <c r="F96" s="3"/>
    </row>
    <row r="97" spans="3:6" x14ac:dyDescent="0.25">
      <c r="C97" s="3"/>
      <c r="D97" s="3"/>
      <c r="E97" s="3"/>
      <c r="F97" s="3"/>
    </row>
    <row r="98" spans="3:6" x14ac:dyDescent="0.25">
      <c r="C98" s="3"/>
      <c r="D98" s="3"/>
      <c r="E98" s="3"/>
      <c r="F98" s="3"/>
    </row>
    <row r="99" spans="3:6" x14ac:dyDescent="0.25">
      <c r="C99" s="3"/>
      <c r="D99" s="3"/>
      <c r="E99" s="3"/>
      <c r="F99" s="3"/>
    </row>
    <row r="100" spans="3:6" x14ac:dyDescent="0.25">
      <c r="C100" s="3"/>
      <c r="D100" s="3"/>
      <c r="E100" s="3"/>
      <c r="F100" s="3"/>
    </row>
    <row r="101" spans="3:6" x14ac:dyDescent="0.25">
      <c r="C101" s="3"/>
      <c r="D101" s="3"/>
      <c r="E101" s="3"/>
      <c r="F101" s="3"/>
    </row>
    <row r="102" spans="3:6" x14ac:dyDescent="0.25">
      <c r="C102" s="3"/>
      <c r="D102" s="3"/>
      <c r="E102" s="3"/>
      <c r="F102" s="3"/>
    </row>
    <row r="103" spans="3:6" x14ac:dyDescent="0.25">
      <c r="C103" s="3"/>
      <c r="D103" s="3"/>
      <c r="E103" s="3"/>
      <c r="F103" s="3"/>
    </row>
    <row r="104" spans="3:6" x14ac:dyDescent="0.25">
      <c r="C104" s="3"/>
      <c r="D104" s="3"/>
      <c r="E104" s="3"/>
      <c r="F104" s="3"/>
    </row>
    <row r="105" spans="3:6" x14ac:dyDescent="0.25">
      <c r="C105" s="3"/>
      <c r="D105" s="3"/>
      <c r="E105" s="3"/>
      <c r="F105" s="3"/>
    </row>
    <row r="106" spans="3:6" x14ac:dyDescent="0.25">
      <c r="C106" s="3"/>
      <c r="D106" s="3"/>
      <c r="E106" s="3"/>
      <c r="F106" s="3"/>
    </row>
    <row r="107" spans="3:6" x14ac:dyDescent="0.25">
      <c r="C107" s="3"/>
      <c r="D107" s="3"/>
      <c r="E107" s="3"/>
      <c r="F107" s="3"/>
    </row>
    <row r="108" spans="3:6" x14ac:dyDescent="0.25">
      <c r="C108" s="3"/>
      <c r="D108" s="3"/>
      <c r="E108" s="3"/>
      <c r="F108" s="3"/>
    </row>
    <row r="109" spans="3:6" x14ac:dyDescent="0.25">
      <c r="C109" s="3"/>
      <c r="D109" s="3"/>
      <c r="E109" s="3"/>
      <c r="F109" s="3"/>
    </row>
    <row r="110" spans="3:6" x14ac:dyDescent="0.25">
      <c r="C110" s="3"/>
      <c r="D110" s="3"/>
      <c r="E110" s="3"/>
      <c r="F110" s="3"/>
    </row>
    <row r="111" spans="3:6" x14ac:dyDescent="0.25">
      <c r="C111" s="3"/>
      <c r="D111" s="3"/>
      <c r="E111" s="3"/>
      <c r="F111" s="3"/>
    </row>
    <row r="112" spans="3:6" x14ac:dyDescent="0.25">
      <c r="C112" s="3"/>
      <c r="D112" s="3"/>
      <c r="E112" s="3"/>
      <c r="F112" s="3"/>
    </row>
    <row r="113" spans="3:6" x14ac:dyDescent="0.25">
      <c r="C113" s="3"/>
      <c r="D113" s="3"/>
      <c r="E113" s="3"/>
      <c r="F113" s="3"/>
    </row>
    <row r="114" spans="3:6" x14ac:dyDescent="0.25">
      <c r="C114" s="3"/>
      <c r="D114" s="3"/>
      <c r="E114" s="3"/>
      <c r="F114" s="3"/>
    </row>
    <row r="115" spans="3:6" x14ac:dyDescent="0.25">
      <c r="C115" s="3"/>
      <c r="D115" s="3"/>
      <c r="E115" s="3"/>
      <c r="F115" s="3"/>
    </row>
    <row r="116" spans="3:6" x14ac:dyDescent="0.25">
      <c r="C116" s="3"/>
      <c r="D116" s="3"/>
      <c r="E116" s="3"/>
      <c r="F116" s="3"/>
    </row>
    <row r="117" spans="3:6" x14ac:dyDescent="0.25">
      <c r="C117" s="3"/>
      <c r="D117" s="3"/>
      <c r="E117" s="3"/>
      <c r="F117" s="3"/>
    </row>
    <row r="118" spans="3:6" x14ac:dyDescent="0.25">
      <c r="C118" s="3"/>
      <c r="D118" s="3"/>
      <c r="E118" s="3"/>
      <c r="F118" s="3"/>
    </row>
    <row r="119" spans="3:6" x14ac:dyDescent="0.25">
      <c r="C119" s="3"/>
      <c r="D119" s="3"/>
      <c r="E119" s="3"/>
      <c r="F119" s="3"/>
    </row>
    <row r="120" spans="3:6" x14ac:dyDescent="0.25">
      <c r="C120" s="3"/>
      <c r="D120" s="3"/>
      <c r="E120" s="3"/>
      <c r="F120" s="3"/>
    </row>
    <row r="121" spans="3:6" x14ac:dyDescent="0.25">
      <c r="C121" s="3"/>
      <c r="F121" s="3"/>
    </row>
    <row r="122" spans="3:6" x14ac:dyDescent="0.25">
      <c r="C122" s="3"/>
      <c r="F122" s="3"/>
    </row>
    <row r="123" spans="3:6" x14ac:dyDescent="0.25">
      <c r="C123" s="3"/>
      <c r="F123" s="3"/>
    </row>
    <row r="124" spans="3:6" x14ac:dyDescent="0.25">
      <c r="C124" s="3"/>
      <c r="F124" s="3"/>
    </row>
    <row r="125" spans="3:6" x14ac:dyDescent="0.25">
      <c r="C125" s="3"/>
      <c r="F125" s="3"/>
    </row>
    <row r="126" spans="3:6" x14ac:dyDescent="0.25">
      <c r="C126" s="3"/>
      <c r="F126" s="3"/>
    </row>
    <row r="127" spans="3:6" x14ac:dyDescent="0.25">
      <c r="C127" s="3"/>
      <c r="F127" s="3"/>
    </row>
    <row r="128" spans="3:6" x14ac:dyDescent="0.25">
      <c r="C128" s="3"/>
      <c r="F128" s="3"/>
    </row>
    <row r="129" spans="3:6" x14ac:dyDescent="0.25">
      <c r="C129" s="3"/>
      <c r="F129" s="3"/>
    </row>
  </sheetData>
  <sortState ref="B3:G27">
    <sortCondition descending="1" ref="G3"/>
  </sortState>
  <mergeCells count="4">
    <mergeCell ref="A2:G2"/>
    <mergeCell ref="A28:G28"/>
    <mergeCell ref="A50:G50"/>
    <mergeCell ref="A71:G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51К</vt:lpstr>
      <vt:lpstr>52К</vt:lpstr>
      <vt:lpstr>53К</vt:lpstr>
      <vt:lpstr>54К</vt:lpstr>
      <vt:lpstr>вечерники</vt:lpstr>
      <vt:lpstr>итого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Mosquites</dc:creator>
  <cp:lastModifiedBy>Mosquites</cp:lastModifiedBy>
  <dcterms:created xsi:type="dcterms:W3CDTF">2010-05-19T05:35:51Z</dcterms:created>
  <dcterms:modified xsi:type="dcterms:W3CDTF">2012-01-17T16:27:39Z</dcterms:modified>
</cp:coreProperties>
</file>